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80" yWindow="-420" windowWidth="25020" windowHeight="14220" tabRatio="500"/>
  </bookViews>
  <sheets>
    <sheet name="Sheet1" sheetId="1" r:id="rId1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P51" i="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AP50"/>
  <c r="AO50"/>
  <c r="AI50"/>
  <c r="AD50"/>
  <c r="AC50"/>
  <c r="AB50"/>
  <c r="AA50"/>
  <c r="Z50"/>
  <c r="Y50"/>
  <c r="W50"/>
  <c r="R50"/>
  <c r="Q50"/>
  <c r="P50"/>
  <c r="O50"/>
  <c r="N50"/>
  <c r="M50"/>
  <c r="J50"/>
  <c r="I50"/>
  <c r="H50"/>
  <c r="G50"/>
  <c r="E50"/>
  <c r="D50"/>
  <c r="C50"/>
  <c r="AN49"/>
  <c r="AM49"/>
  <c r="AL49"/>
  <c r="AK49"/>
  <c r="AJ49"/>
  <c r="AI49"/>
  <c r="AH49"/>
  <c r="AG49"/>
  <c r="AF49"/>
  <c r="AE49"/>
  <c r="AD49"/>
  <c r="AC49"/>
  <c r="AA49"/>
  <c r="Y49"/>
  <c r="X49"/>
  <c r="W49"/>
  <c r="V49"/>
  <c r="U49"/>
  <c r="T49"/>
  <c r="S49"/>
  <c r="P49"/>
  <c r="O49"/>
  <c r="N49"/>
  <c r="M49"/>
  <c r="J49"/>
  <c r="I49"/>
  <c r="H49"/>
  <c r="G49"/>
  <c r="F49"/>
  <c r="C49"/>
  <c r="R48"/>
  <c r="Q48"/>
  <c r="P48"/>
  <c r="O48"/>
  <c r="N48"/>
  <c r="M48"/>
  <c r="L48"/>
  <c r="K48"/>
  <c r="J48"/>
  <c r="I48"/>
  <c r="H48"/>
  <c r="G48"/>
  <c r="C48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AP46"/>
  <c r="AO46"/>
  <c r="AI46"/>
  <c r="AD46"/>
  <c r="AC46"/>
  <c r="AB46"/>
  <c r="AA46"/>
  <c r="Z46"/>
  <c r="Y46"/>
  <c r="W46"/>
  <c r="R46"/>
  <c r="Q46"/>
  <c r="P46"/>
  <c r="O46"/>
  <c r="N46"/>
  <c r="M46"/>
  <c r="J46"/>
  <c r="I46"/>
  <c r="H46"/>
  <c r="G46"/>
  <c r="E46"/>
  <c r="D46"/>
  <c r="C46"/>
  <c r="AN45"/>
  <c r="AM45"/>
  <c r="AL45"/>
  <c r="AK45"/>
  <c r="AJ45"/>
  <c r="AI45"/>
  <c r="AH45"/>
  <c r="AG45"/>
  <c r="AF45"/>
  <c r="AE45"/>
  <c r="AD45"/>
  <c r="AC45"/>
  <c r="AA45"/>
  <c r="Y45"/>
  <c r="X45"/>
  <c r="W45"/>
  <c r="V45"/>
  <c r="U45"/>
  <c r="T45"/>
  <c r="S45"/>
  <c r="P45"/>
  <c r="O45"/>
  <c r="N45"/>
  <c r="M45"/>
  <c r="J45"/>
  <c r="I45"/>
  <c r="H45"/>
  <c r="G45"/>
  <c r="F45"/>
  <c r="C45"/>
  <c r="R44"/>
  <c r="Q44"/>
  <c r="P44"/>
  <c r="O44"/>
  <c r="N44"/>
  <c r="M44"/>
  <c r="L44"/>
  <c r="K44"/>
  <c r="J44"/>
  <c r="I44"/>
  <c r="H44"/>
  <c r="G44"/>
  <c r="C44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AP42"/>
  <c r="AO42"/>
  <c r="AI42"/>
  <c r="AD42"/>
  <c r="AC42"/>
  <c r="AB42"/>
  <c r="AA42"/>
  <c r="Z42"/>
  <c r="Y42"/>
  <c r="W42"/>
  <c r="R42"/>
  <c r="Q42"/>
  <c r="P42"/>
  <c r="O42"/>
  <c r="N42"/>
  <c r="M42"/>
  <c r="J42"/>
  <c r="I42"/>
  <c r="H42"/>
  <c r="G42"/>
  <c r="E42"/>
  <c r="D42"/>
  <c r="C42"/>
  <c r="AN41"/>
  <c r="AM41"/>
  <c r="AL41"/>
  <c r="AK41"/>
  <c r="AJ41"/>
  <c r="AI41"/>
  <c r="AH41"/>
  <c r="AG41"/>
  <c r="AF41"/>
  <c r="AE41"/>
  <c r="AD41"/>
  <c r="AC41"/>
  <c r="AA41"/>
  <c r="Y41"/>
  <c r="X41"/>
  <c r="W41"/>
  <c r="V41"/>
  <c r="U41"/>
  <c r="T41"/>
  <c r="S41"/>
  <c r="P41"/>
  <c r="O41"/>
  <c r="N41"/>
  <c r="M41"/>
  <c r="J41"/>
  <c r="I41"/>
  <c r="H41"/>
  <c r="G41"/>
  <c r="F41"/>
  <c r="C41"/>
  <c r="R40"/>
  <c r="Q40"/>
  <c r="P40"/>
  <c r="O40"/>
  <c r="N40"/>
  <c r="M40"/>
  <c r="L40"/>
  <c r="K40"/>
  <c r="J40"/>
  <c r="I40"/>
  <c r="H40"/>
  <c r="G40"/>
  <c r="C40"/>
  <c r="O31"/>
  <c r="S27"/>
  <c r="S26"/>
  <c r="S25"/>
  <c r="N23"/>
  <c r="S22"/>
  <c r="S21"/>
  <c r="N21"/>
  <c r="S20"/>
  <c r="S18"/>
  <c r="G18"/>
</calcChain>
</file>

<file path=xl/comments1.xml><?xml version="1.0" encoding="utf-8"?>
<comments xmlns="http://schemas.openxmlformats.org/spreadsheetml/2006/main">
  <authors>
    <author>Maria Keet</author>
  </authors>
  <commentList>
    <comment ref="O5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it's a bit amobugous to count them, like counting * or not (I did), and for ORM I took all to have them therefore. Perhaps this should be split in the counting, but it's not an 'interesting' entity</t>
        </r>
      </text>
    </comment>
    <comment ref="X5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for ORM, counted one for each fact type, plus any that had overlapping as extra</t>
        </r>
      </text>
    </comment>
    <comment ref="AC18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both ought to be &gt;0, bet it wasn't drawn in the model</t>
        </r>
      </text>
    </comment>
    <comment ref="F23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it has 'unaries' in the figure, but that's their notation for denoting entity types, here with unary I mean the single-role-thing that is actually binary. There are none of those</t>
        </r>
      </text>
    </comment>
    <comment ref="AA25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in this case meaning: external, across fact types</t>
        </r>
      </text>
    </comment>
    <comment ref="AA26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the mandatory 1:1 plus ext uniqe, and that adresss doesn't have a 1-att ID. Idem for the date/time</t>
        </r>
      </text>
    </comment>
    <comment ref="AA27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ok, one could argue that the second ext unique is not, because the ET already as a 1-att id, but then it's an alternative nevertheless, nad included here</t>
        </r>
      </text>
    </comment>
    <comment ref="AC30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actually, the model does not show that, but the description of the notation does indicate this</t>
        </r>
      </text>
    </comment>
    <comment ref="M31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they're the binaries that are named, excluding the associative ET</t>
        </r>
      </text>
    </comment>
    <comment ref="Z31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well, essentially each assoc ET has a multi-att ID, but they're not shown in the diagram</t>
        </r>
      </text>
    </comment>
    <comment ref="AB31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more precisely: two assoc ETs have an attribute</t>
        </r>
      </text>
    </comment>
    <comment ref="AB32" authorId="0">
      <text>
        <r>
          <rPr>
            <b/>
            <sz val="9"/>
            <color indexed="81"/>
            <rFont val="Verdana"/>
          </rPr>
          <t>Maria Keet:</t>
        </r>
        <r>
          <rPr>
            <sz val="9"/>
            <color indexed="81"/>
            <rFont val="Verdana"/>
          </rPr>
          <t xml:space="preserve">
the two assoc Ets have attributes</t>
        </r>
      </text>
    </comment>
  </commentList>
</comments>
</file>

<file path=xl/sharedStrings.xml><?xml version="1.0" encoding="utf-8"?>
<sst xmlns="http://schemas.openxmlformats.org/spreadsheetml/2006/main" count="111" uniqueCount="110">
  <si>
    <t>modernDBmgmt10thedSWvendor</t>
  </si>
  <si>
    <t>startERD11s</t>
  </si>
  <si>
    <t>fig7.2</t>
  </si>
  <si>
    <t>Answer_421</t>
  </si>
  <si>
    <t>Week1_Exercise_1_All_Diagram</t>
  </si>
  <si>
    <t>entity-relationship-diagram</t>
  </si>
  <si>
    <t>IC125414</t>
  </si>
  <si>
    <t>fig8-12</t>
  </si>
  <si>
    <t>InfoModelerDiagram2</t>
  </si>
  <si>
    <t>4KsMq</t>
  </si>
  <si>
    <t>HalpinORMchapter</t>
  </si>
  <si>
    <t>I think this is an incomplete model, btw, it also shows sample data</t>
    <phoneticPr fontId="4" type="noConversion"/>
  </si>
  <si>
    <t>value constraint</t>
    <phoneticPr fontId="4" type="noConversion"/>
  </si>
  <si>
    <t>role equality</t>
    <phoneticPr fontId="4" type="noConversion"/>
  </si>
  <si>
    <t>partially derived 2, fully derived 1</t>
    <phoneticPr fontId="4" type="noConversion"/>
  </si>
  <si>
    <t>HGTdb07 (ACM SAC10)</t>
    <phoneticPr fontId="4" type="noConversion"/>
  </si>
  <si>
    <t>ORMmultiVerbRunnigExamomeDOGMAall (TR of 2006)</t>
    <phoneticPr fontId="4" type="noConversion"/>
  </si>
  <si>
    <t>HalpinsMMforBarkerER (from DB book)</t>
    <phoneticPr fontId="4" type="noConversion"/>
  </si>
  <si>
    <t>BollenBPMNmetamodel (ORM10)</t>
    <phoneticPr fontId="4" type="noConversion"/>
  </si>
  <si>
    <t>commutermCMv11 (not released)</t>
    <phoneticPr fontId="4" type="noConversion"/>
  </si>
  <si>
    <t>ERmodelROMULUS (MEDI13)</t>
    <phoneticPr fontId="4" type="noConversion"/>
  </si>
  <si>
    <t>classes</t>
    <phoneticPr fontId="4" type="noConversion"/>
  </si>
  <si>
    <t>rel (2-ary)</t>
    <phoneticPr fontId="4" type="noConversion"/>
  </si>
  <si>
    <t>rel (3-ary)</t>
    <phoneticPr fontId="4" type="noConversion"/>
  </si>
  <si>
    <t>rel (4-ary)</t>
    <phoneticPr fontId="4" type="noConversion"/>
  </si>
  <si>
    <t>of which pw shared</t>
    <phoneticPr fontId="4" type="noConversion"/>
  </si>
  <si>
    <t>of which pw composite</t>
    <phoneticPr fontId="4" type="noConversion"/>
  </si>
  <si>
    <t>rel named</t>
    <phoneticPr fontId="4" type="noConversion"/>
  </si>
  <si>
    <t>cardinality on assoc end</t>
    <phoneticPr fontId="4" type="noConversion"/>
  </si>
  <si>
    <t>attribute</t>
    <phoneticPr fontId="4" type="noConversion"/>
  </si>
  <si>
    <t>cardinality on attribute</t>
    <phoneticPr fontId="4" type="noConversion"/>
  </si>
  <si>
    <t>value type</t>
    <phoneticPr fontId="4" type="noConversion"/>
  </si>
  <si>
    <t>ring constraint</t>
    <phoneticPr fontId="4" type="noConversion"/>
  </si>
  <si>
    <t>nested obj type</t>
    <phoneticPr fontId="4" type="noConversion"/>
  </si>
  <si>
    <t>uniqueness constraint</t>
    <phoneticPr fontId="4" type="noConversion"/>
  </si>
  <si>
    <t>1-att identifier asserted</t>
    <phoneticPr fontId="4" type="noConversion"/>
  </si>
  <si>
    <t>diagram-gmm-Restaurant</t>
  </si>
  <si>
    <t>&lt;&lt;dependency&gt;&gt; assoc, 2</t>
    <phoneticPr fontId="4" type="noConversion"/>
  </si>
  <si>
    <t>subsumption</t>
    <phoneticPr fontId="4" type="noConversion"/>
  </si>
  <si>
    <t>diagram-gmm-bankingMgMtsystem</t>
  </si>
  <si>
    <t>packages, 2, &lt;&lt;enumeration&gt;&gt; stereotypes, 2</t>
    <phoneticPr fontId="4" type="noConversion"/>
  </si>
  <si>
    <t>diagram-gmm-videorental</t>
  </si>
  <si>
    <t>notes, 4</t>
    <phoneticPr fontId="4" type="noConversion"/>
  </si>
  <si>
    <t>diagram-gmm-mealplanning</t>
  </si>
  <si>
    <t>diagram-gmm-doctorpatient</t>
  </si>
  <si>
    <t>diagram-gmm-networkcosts</t>
  </si>
  <si>
    <t>notes, 2</t>
    <phoneticPr fontId="4" type="noConversion"/>
  </si>
  <si>
    <t>diagram-gmm-grocerycart</t>
  </si>
  <si>
    <t>diagram-gmm-fitness</t>
  </si>
  <si>
    <t>diagram-gmm-sport</t>
  </si>
  <si>
    <t>one of the association is to self</t>
    <phoneticPr fontId="4" type="noConversion"/>
  </si>
  <si>
    <t>diagram-gmm-librarymgmt</t>
  </si>
  <si>
    <t>notes, 2, realizaiton arrows, 2</t>
    <phoneticPr fontId="4" type="noConversion"/>
  </si>
  <si>
    <t>fig8.7</t>
    <phoneticPr fontId="4" type="noConversion"/>
  </si>
  <si>
    <t>pct present in ORM model</t>
    <phoneticPr fontId="4" type="noConversion"/>
  </si>
  <si>
    <t>pct present in ER model</t>
    <phoneticPr fontId="4" type="noConversion"/>
  </si>
  <si>
    <t>note that blue: &gt;=50%, orange: &lt;=20%</t>
    <phoneticPr fontId="4" type="noConversion"/>
  </si>
  <si>
    <t>aggregated avg</t>
    <phoneticPr fontId="4" type="noConversion"/>
  </si>
  <si>
    <t>aggregated median</t>
    <phoneticPr fontId="4" type="noConversion"/>
  </si>
  <si>
    <t>aggregated pct present in model</t>
    <phoneticPr fontId="4" type="noConversion"/>
  </si>
  <si>
    <t>missing from our metamodel and other comments</t>
    <phoneticPr fontId="4" type="noConversion"/>
  </si>
  <si>
    <t>did we miss elements?</t>
    <phoneticPr fontId="4" type="noConversion"/>
  </si>
  <si>
    <t>how 'esoteric' are the esoteric entities? (with an aim on prioritizing mapping rules)</t>
    <phoneticPr fontId="4" type="noConversion"/>
  </si>
  <si>
    <t>what is in a set of random models now?</t>
    <phoneticPr fontId="4" type="noConversion"/>
  </si>
  <si>
    <t>textual constraint, 2</t>
    <phoneticPr fontId="4" type="noConversion"/>
  </si>
  <si>
    <t>multi-att ID</t>
    <phoneticPr fontId="4" type="noConversion"/>
  </si>
  <si>
    <t>textual constraints 3, partially derived 1, definition 1</t>
    <phoneticPr fontId="4" type="noConversion"/>
  </si>
  <si>
    <t>mylopoulosExTrentoCourse</t>
  </si>
  <si>
    <t>weak entity T</t>
    <phoneticPr fontId="4" type="noConversion"/>
  </si>
  <si>
    <t>one ET with two IDs</t>
    <phoneticPr fontId="4" type="noConversion"/>
  </si>
  <si>
    <t>associative ET</t>
    <phoneticPr fontId="4" type="noConversion"/>
  </si>
  <si>
    <t>one of the association is to self, how to count the oud-modeld assoc entity types?</t>
    <phoneticPr fontId="4" type="noConversion"/>
  </si>
  <si>
    <t>compund att</t>
    <phoneticPr fontId="4" type="noConversion"/>
  </si>
  <si>
    <t>ext. ID (weak ID EER)</t>
    <phoneticPr fontId="4" type="noConversion"/>
  </si>
  <si>
    <t>rel attribute</t>
    <phoneticPr fontId="4" type="noConversion"/>
  </si>
  <si>
    <t>multivalued att</t>
    <phoneticPr fontId="4" type="noConversion"/>
  </si>
  <si>
    <t>a multivalued att is also comound, which is odd.</t>
    <phoneticPr fontId="4" type="noConversion"/>
  </si>
  <si>
    <t>really 1 compund and 1 multivalued, one derived attribute</t>
    <phoneticPr fontId="4" type="noConversion"/>
  </si>
  <si>
    <t>derived attribute 1</t>
    <phoneticPr fontId="4" type="noConversion"/>
  </si>
  <si>
    <t>one of the association is to self</t>
    <phoneticPr fontId="4" type="noConversion"/>
  </si>
  <si>
    <t>avg UML</t>
    <phoneticPr fontId="4" type="noConversion"/>
  </si>
  <si>
    <t>avg ORM</t>
    <phoneticPr fontId="4" type="noConversion"/>
  </si>
  <si>
    <t>avg ER/EER</t>
    <phoneticPr fontId="4" type="noConversion"/>
  </si>
  <si>
    <t>median UML</t>
    <phoneticPr fontId="4" type="noConversion"/>
  </si>
  <si>
    <t>median ORM</t>
    <phoneticPr fontId="4" type="noConversion"/>
  </si>
  <si>
    <t>median ER/EER</t>
    <phoneticPr fontId="4" type="noConversion"/>
  </si>
  <si>
    <t>pct present in UML model</t>
    <phoneticPr fontId="4" type="noConversion"/>
  </si>
  <si>
    <t>model</t>
    <phoneticPr fontId="4" type="noConversion"/>
  </si>
  <si>
    <t>entities</t>
    <phoneticPr fontId="4" type="noConversion"/>
  </si>
  <si>
    <t>UML</t>
    <phoneticPr fontId="4" type="noConversion"/>
  </si>
  <si>
    <t>ORM</t>
    <phoneticPr fontId="4" type="noConversion"/>
  </si>
  <si>
    <t>EER</t>
    <phoneticPr fontId="4" type="noConversion"/>
  </si>
  <si>
    <t>disjoint</t>
    <phoneticPr fontId="4" type="noConversion"/>
  </si>
  <si>
    <t>complete</t>
    <phoneticPr fontId="4" type="noConversion"/>
  </si>
  <si>
    <t>ext unique</t>
    <phoneticPr fontId="4" type="noConversion"/>
  </si>
  <si>
    <t>role sub</t>
    <phoneticPr fontId="4" type="noConversion"/>
  </si>
  <si>
    <t>role eq</t>
    <phoneticPr fontId="4" type="noConversion"/>
  </si>
  <si>
    <t>rel eq</t>
    <phoneticPr fontId="4" type="noConversion"/>
  </si>
  <si>
    <t>rel sub</t>
    <phoneticPr fontId="4" type="noConversion"/>
  </si>
  <si>
    <t>role disj</t>
    <phoneticPr fontId="4" type="noConversion"/>
  </si>
  <si>
    <t>rel disj</t>
    <phoneticPr fontId="4" type="noConversion"/>
  </si>
  <si>
    <t>rel (5-ary)</t>
    <phoneticPr fontId="4" type="noConversion"/>
  </si>
  <si>
    <t>frequency on role</t>
    <phoneticPr fontId="4" type="noConversion"/>
  </si>
  <si>
    <t>unary (role)</t>
    <phoneticPr fontId="4" type="noConversion"/>
  </si>
  <si>
    <t>join subset</t>
    <phoneticPr fontId="4" type="noConversion"/>
  </si>
  <si>
    <t>join eq</t>
    <phoneticPr fontId="4" type="noConversion"/>
  </si>
  <si>
    <t>partially derived 7</t>
    <phoneticPr fontId="4" type="noConversion"/>
  </si>
  <si>
    <t>textual constraint 1, notes 2</t>
    <phoneticPr fontId="4" type="noConversion"/>
  </si>
  <si>
    <t>named association ends (by modeler)</t>
    <phoneticPr fontId="4" type="noConversion"/>
  </si>
  <si>
    <t>modernDBmgmt10thedPVC</t>
    <phoneticPr fontId="4" type="noConversion"/>
  </si>
</sst>
</file>

<file path=xl/styles.xml><?xml version="1.0" encoding="utf-8"?>
<styleSheet xmlns="http://schemas.openxmlformats.org/spreadsheetml/2006/main">
  <fonts count="8">
    <font>
      <sz val="10"/>
      <name val="Verdana"/>
    </font>
    <font>
      <b/>
      <sz val="10"/>
      <name val="Verdana"/>
    </font>
    <font>
      <i/>
      <sz val="10"/>
      <name val="Verdana"/>
    </font>
    <font>
      <sz val="10"/>
      <name val="Verdana"/>
    </font>
    <font>
      <sz val="8"/>
      <name val="Verdana"/>
    </font>
    <font>
      <sz val="9"/>
      <color indexed="81"/>
      <name val="Verdana"/>
    </font>
    <font>
      <b/>
      <sz val="9"/>
      <color indexed="81"/>
      <name val="Verdana"/>
    </font>
    <font>
      <b/>
      <sz val="10"/>
      <color indexed="1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7" fillId="0" borderId="0" xfId="0" applyFont="1"/>
  </cellXfs>
  <cellStyles count="1">
    <cellStyle name="Normal" xfId="0" builtinId="0"/>
  </cellStyles>
  <dxfs count="2">
    <dxf>
      <font>
        <b val="0"/>
        <i/>
        <condense val="0"/>
        <extend val="0"/>
        <color indexed="52"/>
      </font>
    </dxf>
    <dxf>
      <font>
        <b/>
        <i val="0"/>
        <condense val="0"/>
        <extend val="0"/>
        <color indexed="12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AR52"/>
  <sheetViews>
    <sheetView tabSelected="1" workbookViewId="0">
      <pane xSplit="2" ySplit="5" topLeftCell="C15" activePane="bottomRight" state="frozenSplit"/>
      <selection pane="topRight" activeCell="C1" sqref="C1"/>
      <selection pane="bottomLeft" activeCell="A6" sqref="A6"/>
      <selection pane="bottomRight" activeCell="C45" sqref="C45"/>
    </sheetView>
  </sheetViews>
  <sheetFormatPr baseColWidth="10" defaultRowHeight="13"/>
  <cols>
    <col min="1" max="1" width="5.85546875" customWidth="1"/>
    <col min="2" max="2" width="20.5703125" customWidth="1"/>
  </cols>
  <sheetData>
    <row r="1" spans="1:44">
      <c r="A1" s="4" t="s">
        <v>63</v>
      </c>
    </row>
    <row r="2" spans="1:44">
      <c r="A2" s="4" t="s">
        <v>61</v>
      </c>
    </row>
    <row r="3" spans="1:44">
      <c r="A3" s="4" t="s">
        <v>62</v>
      </c>
    </row>
    <row r="4" spans="1:44">
      <c r="A4" s="1" t="s">
        <v>87</v>
      </c>
      <c r="B4" s="1"/>
      <c r="C4" s="1" t="s">
        <v>88</v>
      </c>
      <c r="F4" s="1"/>
      <c r="AQ4" s="1" t="s">
        <v>60</v>
      </c>
      <c r="AR4" s="1"/>
    </row>
    <row r="5" spans="1:44">
      <c r="A5" s="1"/>
      <c r="B5" s="1"/>
      <c r="C5" s="1" t="s">
        <v>21</v>
      </c>
      <c r="D5" s="1" t="s">
        <v>68</v>
      </c>
      <c r="E5" s="1" t="s">
        <v>70</v>
      </c>
      <c r="F5" s="1" t="s">
        <v>103</v>
      </c>
      <c r="G5" s="1" t="s">
        <v>22</v>
      </c>
      <c r="H5" s="1" t="s">
        <v>23</v>
      </c>
      <c r="I5" s="1" t="s">
        <v>24</v>
      </c>
      <c r="J5" s="1" t="s">
        <v>101</v>
      </c>
      <c r="K5" s="1" t="s">
        <v>25</v>
      </c>
      <c r="L5" s="1" t="s">
        <v>26</v>
      </c>
      <c r="M5" s="1" t="s">
        <v>27</v>
      </c>
      <c r="N5" s="1" t="s">
        <v>108</v>
      </c>
      <c r="O5" s="1" t="s">
        <v>28</v>
      </c>
      <c r="P5" s="1" t="s">
        <v>38</v>
      </c>
      <c r="Q5" s="1" t="s">
        <v>29</v>
      </c>
      <c r="R5" s="1" t="s">
        <v>30</v>
      </c>
      <c r="S5" s="1" t="s">
        <v>31</v>
      </c>
      <c r="T5" s="1" t="s">
        <v>12</v>
      </c>
      <c r="U5" s="1" t="s">
        <v>13</v>
      </c>
      <c r="V5" s="1" t="s">
        <v>32</v>
      </c>
      <c r="W5" s="1" t="s">
        <v>33</v>
      </c>
      <c r="X5" s="1" t="s">
        <v>34</v>
      </c>
      <c r="Y5" s="1" t="s">
        <v>35</v>
      </c>
      <c r="Z5" s="1" t="s">
        <v>65</v>
      </c>
      <c r="AA5" s="1" t="s">
        <v>73</v>
      </c>
      <c r="AB5" s="1" t="s">
        <v>74</v>
      </c>
      <c r="AC5" s="1" t="s">
        <v>92</v>
      </c>
      <c r="AD5" s="1" t="s">
        <v>93</v>
      </c>
      <c r="AE5" s="1" t="s">
        <v>94</v>
      </c>
      <c r="AF5" s="1" t="s">
        <v>95</v>
      </c>
      <c r="AG5" s="1" t="s">
        <v>96</v>
      </c>
      <c r="AH5" s="1" t="s">
        <v>97</v>
      </c>
      <c r="AI5" s="1" t="s">
        <v>98</v>
      </c>
      <c r="AJ5" s="1" t="s">
        <v>99</v>
      </c>
      <c r="AK5" s="1" t="s">
        <v>100</v>
      </c>
      <c r="AL5" s="1" t="s">
        <v>102</v>
      </c>
      <c r="AM5" s="1" t="s">
        <v>104</v>
      </c>
      <c r="AN5" s="1" t="s">
        <v>105</v>
      </c>
      <c r="AO5" s="1" t="s">
        <v>72</v>
      </c>
      <c r="AP5" s="1" t="s">
        <v>75</v>
      </c>
      <c r="AQ5" s="1"/>
    </row>
    <row r="6" spans="1:44">
      <c r="A6" s="1" t="s">
        <v>89</v>
      </c>
    </row>
    <row r="7" spans="1:44">
      <c r="A7" s="1"/>
      <c r="B7" t="s">
        <v>36</v>
      </c>
      <c r="C7">
        <v>8</v>
      </c>
      <c r="G7">
        <v>9</v>
      </c>
      <c r="H7">
        <v>0</v>
      </c>
      <c r="I7">
        <v>0</v>
      </c>
      <c r="J7">
        <v>0</v>
      </c>
      <c r="K7">
        <v>0</v>
      </c>
      <c r="L7">
        <v>2</v>
      </c>
      <c r="M7">
        <v>0</v>
      </c>
      <c r="N7">
        <v>14</v>
      </c>
      <c r="O7">
        <v>14</v>
      </c>
      <c r="P7">
        <v>0</v>
      </c>
      <c r="Q7">
        <v>9</v>
      </c>
      <c r="R7">
        <v>0</v>
      </c>
      <c r="AQ7" t="s">
        <v>37</v>
      </c>
    </row>
    <row r="8" spans="1:44">
      <c r="A8" s="1"/>
      <c r="B8" t="s">
        <v>39</v>
      </c>
      <c r="C8">
        <v>12</v>
      </c>
      <c r="G8">
        <v>3</v>
      </c>
      <c r="H8">
        <v>0</v>
      </c>
      <c r="I8">
        <v>0</v>
      </c>
      <c r="J8">
        <v>0</v>
      </c>
      <c r="K8">
        <v>0</v>
      </c>
      <c r="L8">
        <v>2</v>
      </c>
      <c r="M8">
        <v>0</v>
      </c>
      <c r="N8">
        <v>6</v>
      </c>
      <c r="O8">
        <v>6</v>
      </c>
      <c r="P8">
        <v>6</v>
      </c>
      <c r="Q8">
        <v>22</v>
      </c>
      <c r="R8">
        <v>0</v>
      </c>
      <c r="AQ8" t="s">
        <v>40</v>
      </c>
    </row>
    <row r="9" spans="1:44">
      <c r="A9" s="1"/>
      <c r="B9" t="s">
        <v>41</v>
      </c>
      <c r="C9">
        <v>4</v>
      </c>
      <c r="G9">
        <v>6</v>
      </c>
      <c r="H9">
        <v>0</v>
      </c>
      <c r="I9">
        <v>0</v>
      </c>
      <c r="J9">
        <v>0</v>
      </c>
      <c r="K9">
        <v>3</v>
      </c>
      <c r="L9">
        <v>3</v>
      </c>
      <c r="M9">
        <v>0</v>
      </c>
      <c r="N9">
        <v>12</v>
      </c>
      <c r="O9">
        <v>12</v>
      </c>
      <c r="P9">
        <v>0</v>
      </c>
      <c r="Q9">
        <v>18</v>
      </c>
      <c r="R9">
        <v>4</v>
      </c>
      <c r="AQ9" t="s">
        <v>42</v>
      </c>
    </row>
    <row r="10" spans="1:44">
      <c r="A10" s="1"/>
      <c r="B10" t="s">
        <v>43</v>
      </c>
      <c r="C10">
        <v>8</v>
      </c>
      <c r="G10">
        <v>6</v>
      </c>
      <c r="H10">
        <v>0</v>
      </c>
      <c r="I10">
        <v>0</v>
      </c>
      <c r="J10">
        <v>0</v>
      </c>
      <c r="K10">
        <v>5</v>
      </c>
      <c r="L10">
        <v>0</v>
      </c>
      <c r="M10">
        <v>0</v>
      </c>
      <c r="N10">
        <v>12</v>
      </c>
      <c r="O10">
        <v>12</v>
      </c>
      <c r="P10">
        <v>1</v>
      </c>
      <c r="Q10">
        <v>23</v>
      </c>
      <c r="R10">
        <v>0</v>
      </c>
    </row>
    <row r="11" spans="1:44">
      <c r="A11" s="1"/>
      <c r="B11" t="s">
        <v>44</v>
      </c>
      <c r="C11">
        <v>4</v>
      </c>
      <c r="G11">
        <v>4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8</v>
      </c>
      <c r="O11">
        <v>8</v>
      </c>
      <c r="P11">
        <v>0</v>
      </c>
      <c r="Q11">
        <v>10</v>
      </c>
      <c r="R11">
        <v>0</v>
      </c>
    </row>
    <row r="12" spans="1:44">
      <c r="A12" s="1"/>
      <c r="B12" t="s">
        <v>45</v>
      </c>
      <c r="C12">
        <v>17</v>
      </c>
      <c r="G12">
        <v>18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36</v>
      </c>
      <c r="O12">
        <v>36</v>
      </c>
      <c r="P12">
        <v>2</v>
      </c>
      <c r="Q12">
        <v>49</v>
      </c>
      <c r="R12">
        <v>5</v>
      </c>
      <c r="AQ12" t="s">
        <v>52</v>
      </c>
    </row>
    <row r="13" spans="1:44">
      <c r="A13" s="1"/>
      <c r="B13" t="s">
        <v>47</v>
      </c>
      <c r="C13">
        <v>7</v>
      </c>
      <c r="G13">
        <v>7</v>
      </c>
      <c r="H13">
        <v>0</v>
      </c>
      <c r="I13">
        <v>0</v>
      </c>
      <c r="J13">
        <v>0</v>
      </c>
      <c r="K13">
        <v>0</v>
      </c>
      <c r="L13">
        <v>6</v>
      </c>
      <c r="M13">
        <v>0</v>
      </c>
      <c r="N13">
        <v>14</v>
      </c>
      <c r="O13">
        <v>14</v>
      </c>
      <c r="P13">
        <v>0</v>
      </c>
      <c r="Q13">
        <v>14</v>
      </c>
      <c r="R13">
        <v>0</v>
      </c>
    </row>
    <row r="14" spans="1:44">
      <c r="A14" s="1"/>
      <c r="B14" t="s">
        <v>48</v>
      </c>
      <c r="C14">
        <v>9</v>
      </c>
      <c r="G14">
        <v>8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16</v>
      </c>
      <c r="O14">
        <v>16</v>
      </c>
      <c r="P14">
        <v>0</v>
      </c>
      <c r="Q14">
        <v>33</v>
      </c>
      <c r="R14">
        <v>0</v>
      </c>
    </row>
    <row r="15" spans="1:44">
      <c r="A15" s="1"/>
      <c r="B15" t="s">
        <v>49</v>
      </c>
      <c r="C15">
        <v>9</v>
      </c>
      <c r="G15">
        <v>7</v>
      </c>
      <c r="H15">
        <v>0</v>
      </c>
      <c r="I15">
        <v>0</v>
      </c>
      <c r="J15">
        <v>0</v>
      </c>
      <c r="K15">
        <v>0</v>
      </c>
      <c r="L15">
        <v>1</v>
      </c>
      <c r="M15">
        <v>0</v>
      </c>
      <c r="N15">
        <v>14</v>
      </c>
      <c r="O15">
        <v>14</v>
      </c>
      <c r="P15">
        <v>2</v>
      </c>
      <c r="Q15">
        <v>19</v>
      </c>
      <c r="R15">
        <v>0</v>
      </c>
      <c r="AQ15" t="s">
        <v>50</v>
      </c>
    </row>
    <row r="16" spans="1:44">
      <c r="A16" s="1"/>
      <c r="B16" t="s">
        <v>51</v>
      </c>
      <c r="C16">
        <v>9</v>
      </c>
      <c r="G16">
        <v>4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8</v>
      </c>
      <c r="O16">
        <v>8</v>
      </c>
      <c r="P16">
        <v>5</v>
      </c>
      <c r="Q16">
        <v>16</v>
      </c>
      <c r="R16">
        <v>0</v>
      </c>
    </row>
    <row r="17" spans="1:43">
      <c r="A17" s="1" t="s">
        <v>90</v>
      </c>
    </row>
    <row r="18" spans="1:43">
      <c r="A18" s="1"/>
      <c r="B18" t="s">
        <v>15</v>
      </c>
      <c r="C18">
        <v>118</v>
      </c>
      <c r="F18">
        <v>0</v>
      </c>
      <c r="G18">
        <f>6+56</f>
        <v>62</v>
      </c>
      <c r="H18">
        <v>2</v>
      </c>
      <c r="I18">
        <v>4</v>
      </c>
      <c r="J18">
        <v>0</v>
      </c>
      <c r="M18">
        <v>0</v>
      </c>
      <c r="N18">
        <v>0</v>
      </c>
      <c r="O18">
        <v>146</v>
      </c>
      <c r="P18">
        <v>96</v>
      </c>
      <c r="S18">
        <f>44+Y18</f>
        <v>63</v>
      </c>
      <c r="T18">
        <v>10</v>
      </c>
      <c r="U18">
        <v>1</v>
      </c>
      <c r="V18">
        <v>6</v>
      </c>
      <c r="W18">
        <v>1</v>
      </c>
      <c r="X18">
        <v>68</v>
      </c>
      <c r="Y18">
        <v>19</v>
      </c>
      <c r="AA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Q18" t="s">
        <v>14</v>
      </c>
    </row>
    <row r="19" spans="1:43">
      <c r="A19" s="1"/>
      <c r="B19" t="s">
        <v>16</v>
      </c>
      <c r="C19">
        <v>11</v>
      </c>
      <c r="F19">
        <v>0</v>
      </c>
      <c r="G19">
        <v>20</v>
      </c>
      <c r="H19">
        <v>0</v>
      </c>
      <c r="I19">
        <v>0</v>
      </c>
      <c r="J19">
        <v>0</v>
      </c>
      <c r="M19">
        <v>0</v>
      </c>
      <c r="N19">
        <v>21</v>
      </c>
      <c r="O19">
        <v>40</v>
      </c>
      <c r="P19">
        <v>3</v>
      </c>
      <c r="S19">
        <v>0</v>
      </c>
      <c r="T19">
        <v>0</v>
      </c>
      <c r="U19">
        <v>1</v>
      </c>
      <c r="V19">
        <v>2</v>
      </c>
      <c r="W19">
        <v>0</v>
      </c>
      <c r="X19">
        <v>7</v>
      </c>
      <c r="Y19">
        <v>0</v>
      </c>
      <c r="AA19">
        <v>0</v>
      </c>
      <c r="AC19">
        <v>1</v>
      </c>
      <c r="AD19">
        <v>1</v>
      </c>
      <c r="AE19">
        <v>1</v>
      </c>
      <c r="AF19">
        <v>1</v>
      </c>
      <c r="AG19">
        <v>1</v>
      </c>
      <c r="AH19">
        <v>1</v>
      </c>
      <c r="AI19">
        <v>1</v>
      </c>
      <c r="AJ19">
        <v>1</v>
      </c>
      <c r="AK19">
        <v>1</v>
      </c>
      <c r="AL19">
        <v>1</v>
      </c>
      <c r="AM19">
        <v>0</v>
      </c>
      <c r="AN19">
        <v>0</v>
      </c>
    </row>
    <row r="20" spans="1:43">
      <c r="A20" s="1"/>
      <c r="B20" t="s">
        <v>17</v>
      </c>
      <c r="C20">
        <v>9</v>
      </c>
      <c r="F20">
        <v>8</v>
      </c>
      <c r="G20">
        <v>14</v>
      </c>
      <c r="H20">
        <v>0</v>
      </c>
      <c r="I20">
        <v>0</v>
      </c>
      <c r="J20">
        <v>0</v>
      </c>
      <c r="M20">
        <v>0</v>
      </c>
      <c r="N20">
        <v>0</v>
      </c>
      <c r="O20">
        <v>28</v>
      </c>
      <c r="P20">
        <v>1</v>
      </c>
      <c r="S20">
        <f>4+Y20</f>
        <v>10</v>
      </c>
      <c r="T20">
        <v>2</v>
      </c>
      <c r="U20">
        <v>0</v>
      </c>
      <c r="V20">
        <v>1</v>
      </c>
      <c r="W20">
        <v>0</v>
      </c>
      <c r="X20">
        <v>14</v>
      </c>
      <c r="Y20">
        <v>6</v>
      </c>
      <c r="AA20">
        <v>2</v>
      </c>
      <c r="AC20">
        <v>0</v>
      </c>
      <c r="AD20">
        <v>0</v>
      </c>
      <c r="AE20">
        <v>2</v>
      </c>
      <c r="AF20">
        <v>4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3</v>
      </c>
      <c r="AM20">
        <v>1</v>
      </c>
      <c r="AN20">
        <v>1</v>
      </c>
      <c r="AQ20" t="s">
        <v>107</v>
      </c>
    </row>
    <row r="21" spans="1:43">
      <c r="A21" s="1"/>
      <c r="B21" t="s">
        <v>18</v>
      </c>
      <c r="C21">
        <v>8</v>
      </c>
      <c r="F21">
        <v>0</v>
      </c>
      <c r="G21">
        <v>8</v>
      </c>
      <c r="H21">
        <v>3</v>
      </c>
      <c r="I21">
        <v>0</v>
      </c>
      <c r="J21">
        <v>0</v>
      </c>
      <c r="M21">
        <v>11</v>
      </c>
      <c r="N21">
        <f>8*2+3*3</f>
        <v>25</v>
      </c>
      <c r="O21">
        <v>25</v>
      </c>
      <c r="P21">
        <v>0</v>
      </c>
      <c r="S21">
        <f>3+Y21</f>
        <v>7</v>
      </c>
      <c r="T21">
        <v>2</v>
      </c>
      <c r="U21">
        <v>0</v>
      </c>
      <c r="V21">
        <v>0</v>
      </c>
      <c r="W21">
        <v>2</v>
      </c>
      <c r="X21">
        <v>14</v>
      </c>
      <c r="Y21">
        <v>4</v>
      </c>
      <c r="AA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</row>
    <row r="22" spans="1:43">
      <c r="A22" s="1"/>
      <c r="B22" t="s">
        <v>19</v>
      </c>
      <c r="C22">
        <v>16</v>
      </c>
      <c r="F22">
        <v>3</v>
      </c>
      <c r="G22">
        <v>26</v>
      </c>
      <c r="H22">
        <v>1</v>
      </c>
      <c r="I22">
        <v>0</v>
      </c>
      <c r="J22">
        <v>3</v>
      </c>
      <c r="M22">
        <v>0</v>
      </c>
      <c r="N22">
        <v>0</v>
      </c>
      <c r="O22">
        <v>70</v>
      </c>
      <c r="P22">
        <v>2</v>
      </c>
      <c r="S22">
        <f>16+Y22</f>
        <v>27</v>
      </c>
      <c r="T22">
        <v>1</v>
      </c>
      <c r="U22">
        <v>0</v>
      </c>
      <c r="V22">
        <v>0</v>
      </c>
      <c r="W22">
        <v>1</v>
      </c>
      <c r="X22">
        <v>30</v>
      </c>
      <c r="Y22">
        <v>11</v>
      </c>
      <c r="AA22">
        <v>0</v>
      </c>
      <c r="AC22">
        <v>1</v>
      </c>
      <c r="AD22">
        <v>1</v>
      </c>
      <c r="AE22">
        <v>0</v>
      </c>
      <c r="AF22">
        <v>1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4</v>
      </c>
      <c r="AM22">
        <v>0</v>
      </c>
      <c r="AN22">
        <v>0</v>
      </c>
      <c r="AQ22" t="s">
        <v>106</v>
      </c>
    </row>
    <row r="23" spans="1:43">
      <c r="A23" s="1"/>
      <c r="B23" t="s">
        <v>4</v>
      </c>
      <c r="C23">
        <v>22</v>
      </c>
      <c r="F23">
        <v>0</v>
      </c>
      <c r="G23">
        <v>21</v>
      </c>
      <c r="H23">
        <v>0</v>
      </c>
      <c r="I23">
        <v>0</v>
      </c>
      <c r="J23">
        <v>0</v>
      </c>
      <c r="M23">
        <v>21</v>
      </c>
      <c r="N23">
        <f>21*2</f>
        <v>42</v>
      </c>
      <c r="O23">
        <v>42</v>
      </c>
      <c r="P23">
        <v>0</v>
      </c>
      <c r="S23">
        <v>22</v>
      </c>
      <c r="T23">
        <v>0</v>
      </c>
      <c r="U23">
        <v>0</v>
      </c>
      <c r="V23">
        <v>0</v>
      </c>
      <c r="W23">
        <v>0</v>
      </c>
      <c r="X23">
        <v>0</v>
      </c>
      <c r="Y23">
        <v>7</v>
      </c>
      <c r="AA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Q23" t="s">
        <v>11</v>
      </c>
    </row>
    <row r="24" spans="1:43">
      <c r="A24" s="1"/>
      <c r="B24" t="s">
        <v>6</v>
      </c>
      <c r="C24">
        <v>7</v>
      </c>
      <c r="F24">
        <v>1</v>
      </c>
      <c r="G24">
        <v>7</v>
      </c>
      <c r="H24">
        <v>0</v>
      </c>
      <c r="I24">
        <v>0</v>
      </c>
      <c r="J24">
        <v>0</v>
      </c>
      <c r="M24">
        <v>0</v>
      </c>
      <c r="N24">
        <v>0</v>
      </c>
      <c r="O24">
        <v>14</v>
      </c>
      <c r="P24">
        <v>2</v>
      </c>
      <c r="S24">
        <v>3</v>
      </c>
      <c r="T24">
        <v>1</v>
      </c>
      <c r="U24">
        <v>0</v>
      </c>
      <c r="V24">
        <v>0</v>
      </c>
      <c r="W24">
        <v>0</v>
      </c>
      <c r="X24">
        <v>7</v>
      </c>
      <c r="Y24">
        <v>5</v>
      </c>
      <c r="AA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Q24" t="s">
        <v>64</v>
      </c>
    </row>
    <row r="25" spans="1:43">
      <c r="A25" s="1"/>
      <c r="B25" t="s">
        <v>7</v>
      </c>
      <c r="C25">
        <v>6</v>
      </c>
      <c r="F25">
        <v>0</v>
      </c>
      <c r="G25">
        <v>8</v>
      </c>
      <c r="H25">
        <v>0</v>
      </c>
      <c r="I25">
        <v>0</v>
      </c>
      <c r="J25">
        <v>0</v>
      </c>
      <c r="M25">
        <v>0</v>
      </c>
      <c r="N25">
        <v>0</v>
      </c>
      <c r="O25">
        <v>16</v>
      </c>
      <c r="P25">
        <v>0</v>
      </c>
      <c r="S25">
        <f>3+Y25</f>
        <v>6</v>
      </c>
      <c r="T25">
        <v>0</v>
      </c>
      <c r="U25">
        <v>0</v>
      </c>
      <c r="V25">
        <v>0</v>
      </c>
      <c r="W25">
        <v>0</v>
      </c>
      <c r="X25">
        <v>8</v>
      </c>
      <c r="Y25">
        <v>3</v>
      </c>
      <c r="AA25">
        <v>1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</row>
    <row r="26" spans="1:43">
      <c r="A26" s="1"/>
      <c r="B26" t="s">
        <v>8</v>
      </c>
      <c r="C26">
        <v>25</v>
      </c>
      <c r="F26">
        <v>0</v>
      </c>
      <c r="G26">
        <v>42</v>
      </c>
      <c r="H26">
        <v>2</v>
      </c>
      <c r="I26">
        <v>0</v>
      </c>
      <c r="J26">
        <v>0</v>
      </c>
      <c r="M26">
        <v>0</v>
      </c>
      <c r="N26">
        <v>0</v>
      </c>
      <c r="O26">
        <v>44</v>
      </c>
      <c r="P26">
        <v>0</v>
      </c>
      <c r="S26">
        <f>3+Y26</f>
        <v>26</v>
      </c>
      <c r="T26">
        <v>0</v>
      </c>
      <c r="U26">
        <v>0</v>
      </c>
      <c r="V26">
        <v>0</v>
      </c>
      <c r="W26">
        <v>2</v>
      </c>
      <c r="X26">
        <v>44</v>
      </c>
      <c r="Y26">
        <v>23</v>
      </c>
      <c r="AA26">
        <v>2</v>
      </c>
      <c r="AC26">
        <v>0</v>
      </c>
      <c r="AD26">
        <v>0</v>
      </c>
      <c r="AE26">
        <v>2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</row>
    <row r="27" spans="1:43">
      <c r="A27" s="1"/>
      <c r="B27" t="s">
        <v>10</v>
      </c>
      <c r="C27">
        <v>18</v>
      </c>
      <c r="F27">
        <v>1</v>
      </c>
      <c r="G27">
        <v>18</v>
      </c>
      <c r="H27">
        <v>1</v>
      </c>
      <c r="I27">
        <v>0</v>
      </c>
      <c r="J27">
        <v>0</v>
      </c>
      <c r="M27">
        <v>0</v>
      </c>
      <c r="N27">
        <v>0</v>
      </c>
      <c r="O27">
        <v>19</v>
      </c>
      <c r="P27">
        <v>4</v>
      </c>
      <c r="S27">
        <f>4+Y27</f>
        <v>18</v>
      </c>
      <c r="T27">
        <v>2</v>
      </c>
      <c r="U27">
        <v>0</v>
      </c>
      <c r="V27">
        <v>1</v>
      </c>
      <c r="W27">
        <v>1</v>
      </c>
      <c r="X27">
        <v>19</v>
      </c>
      <c r="Y27">
        <v>14</v>
      </c>
      <c r="AA27">
        <v>2</v>
      </c>
      <c r="AC27">
        <v>0</v>
      </c>
      <c r="AD27">
        <v>0</v>
      </c>
      <c r="AE27">
        <v>2</v>
      </c>
      <c r="AF27">
        <v>1</v>
      </c>
      <c r="AG27">
        <v>0</v>
      </c>
      <c r="AH27">
        <v>0</v>
      </c>
      <c r="AI27">
        <v>1</v>
      </c>
      <c r="AJ27">
        <v>0</v>
      </c>
      <c r="AK27">
        <v>0</v>
      </c>
      <c r="AL27">
        <v>0</v>
      </c>
      <c r="AM27">
        <v>0</v>
      </c>
      <c r="AN27">
        <v>0</v>
      </c>
      <c r="AQ27" t="s">
        <v>66</v>
      </c>
    </row>
    <row r="28" spans="1:43">
      <c r="A28" s="1" t="s">
        <v>91</v>
      </c>
    </row>
    <row r="29" spans="1:43">
      <c r="B29" t="s">
        <v>20</v>
      </c>
      <c r="C29">
        <v>8</v>
      </c>
      <c r="D29">
        <v>0</v>
      </c>
      <c r="E29">
        <v>0</v>
      </c>
      <c r="G29">
        <v>8</v>
      </c>
      <c r="H29">
        <v>1</v>
      </c>
      <c r="I29">
        <v>0</v>
      </c>
      <c r="J29">
        <v>0</v>
      </c>
      <c r="M29">
        <v>8</v>
      </c>
      <c r="N29">
        <v>0</v>
      </c>
      <c r="O29">
        <v>19</v>
      </c>
      <c r="P29">
        <v>0</v>
      </c>
      <c r="Q29">
        <v>30</v>
      </c>
      <c r="R29">
        <v>0</v>
      </c>
      <c r="W29">
        <v>0</v>
      </c>
      <c r="Y29">
        <v>8</v>
      </c>
      <c r="Z29">
        <v>0</v>
      </c>
      <c r="AA29">
        <v>0</v>
      </c>
      <c r="AB29">
        <v>2</v>
      </c>
      <c r="AC29">
        <v>0</v>
      </c>
      <c r="AD29">
        <v>0</v>
      </c>
      <c r="AI29">
        <v>0</v>
      </c>
      <c r="AO29">
        <v>0</v>
      </c>
      <c r="AP29">
        <v>0</v>
      </c>
      <c r="AQ29" t="s">
        <v>50</v>
      </c>
    </row>
    <row r="30" spans="1:43">
      <c r="B30" t="s">
        <v>67</v>
      </c>
      <c r="C30">
        <v>10</v>
      </c>
      <c r="D30">
        <v>0</v>
      </c>
      <c r="E30">
        <v>0</v>
      </c>
      <c r="G30">
        <v>9</v>
      </c>
      <c r="H30">
        <v>0</v>
      </c>
      <c r="I30">
        <v>0</v>
      </c>
      <c r="J30">
        <v>0</v>
      </c>
      <c r="M30">
        <v>9</v>
      </c>
      <c r="N30">
        <v>0</v>
      </c>
      <c r="O30">
        <v>18</v>
      </c>
      <c r="P30">
        <v>4</v>
      </c>
      <c r="Q30">
        <v>30</v>
      </c>
      <c r="R30">
        <v>1</v>
      </c>
      <c r="W30">
        <v>0</v>
      </c>
      <c r="Y30">
        <v>5</v>
      </c>
      <c r="Z30">
        <v>1</v>
      </c>
      <c r="AA30">
        <v>1</v>
      </c>
      <c r="AB30">
        <v>4</v>
      </c>
      <c r="AC30">
        <v>2</v>
      </c>
      <c r="AD30">
        <v>2</v>
      </c>
      <c r="AI30">
        <v>0</v>
      </c>
      <c r="AO30">
        <v>0</v>
      </c>
      <c r="AP30">
        <v>0</v>
      </c>
      <c r="AQ30" t="s">
        <v>69</v>
      </c>
    </row>
    <row r="31" spans="1:43">
      <c r="B31" t="s">
        <v>109</v>
      </c>
      <c r="C31">
        <v>11</v>
      </c>
      <c r="D31">
        <v>0</v>
      </c>
      <c r="E31">
        <v>7</v>
      </c>
      <c r="G31">
        <v>18</v>
      </c>
      <c r="H31">
        <v>0</v>
      </c>
      <c r="I31">
        <v>0</v>
      </c>
      <c r="J31">
        <v>0</v>
      </c>
      <c r="M31">
        <v>4</v>
      </c>
      <c r="N31">
        <v>0</v>
      </c>
      <c r="O31">
        <f>18*2</f>
        <v>36</v>
      </c>
      <c r="P31">
        <v>0</v>
      </c>
      <c r="Q31">
        <v>34</v>
      </c>
      <c r="R31">
        <v>0</v>
      </c>
      <c r="W31">
        <v>0</v>
      </c>
      <c r="Y31">
        <v>11</v>
      </c>
      <c r="Z31">
        <v>0</v>
      </c>
      <c r="AA31">
        <v>0</v>
      </c>
      <c r="AB31">
        <v>2</v>
      </c>
      <c r="AC31">
        <v>0</v>
      </c>
      <c r="AD31">
        <v>0</v>
      </c>
      <c r="AI31">
        <v>0</v>
      </c>
      <c r="AO31">
        <v>0</v>
      </c>
      <c r="AP31">
        <v>0</v>
      </c>
      <c r="AQ31" t="s">
        <v>71</v>
      </c>
    </row>
    <row r="32" spans="1:43">
      <c r="B32" t="s">
        <v>0</v>
      </c>
      <c r="C32">
        <v>11</v>
      </c>
      <c r="D32">
        <v>0</v>
      </c>
      <c r="E32">
        <v>2</v>
      </c>
      <c r="G32">
        <v>12</v>
      </c>
      <c r="H32">
        <v>0</v>
      </c>
      <c r="I32">
        <v>0</v>
      </c>
      <c r="J32">
        <v>0</v>
      </c>
      <c r="M32">
        <v>8</v>
      </c>
      <c r="N32">
        <v>0</v>
      </c>
      <c r="O32">
        <v>24</v>
      </c>
      <c r="P32">
        <v>6</v>
      </c>
      <c r="Q32">
        <v>20</v>
      </c>
      <c r="R32">
        <v>0</v>
      </c>
      <c r="W32">
        <v>0</v>
      </c>
      <c r="Y32">
        <v>5</v>
      </c>
      <c r="Z32">
        <v>0</v>
      </c>
      <c r="AA32">
        <v>0</v>
      </c>
      <c r="AB32">
        <v>5</v>
      </c>
      <c r="AC32">
        <v>1</v>
      </c>
      <c r="AD32">
        <v>1</v>
      </c>
      <c r="AI32">
        <v>0</v>
      </c>
      <c r="AO32">
        <v>0</v>
      </c>
      <c r="AP32">
        <v>0</v>
      </c>
    </row>
    <row r="33" spans="1:43">
      <c r="B33" t="s">
        <v>53</v>
      </c>
      <c r="C33">
        <v>11</v>
      </c>
      <c r="D33">
        <v>0</v>
      </c>
      <c r="E33">
        <v>0</v>
      </c>
      <c r="G33">
        <v>0</v>
      </c>
      <c r="H33">
        <v>0</v>
      </c>
      <c r="I33">
        <v>0</v>
      </c>
      <c r="J33">
        <v>0</v>
      </c>
      <c r="M33">
        <v>0</v>
      </c>
      <c r="N33">
        <v>0</v>
      </c>
      <c r="O33">
        <v>0</v>
      </c>
      <c r="P33">
        <v>11</v>
      </c>
      <c r="Q33">
        <v>17</v>
      </c>
      <c r="R33">
        <v>0</v>
      </c>
      <c r="W33">
        <v>0</v>
      </c>
      <c r="Y33">
        <v>0</v>
      </c>
      <c r="Z33">
        <v>0</v>
      </c>
      <c r="AA33">
        <v>0</v>
      </c>
      <c r="AB33">
        <v>0</v>
      </c>
      <c r="AC33">
        <v>3</v>
      </c>
      <c r="AD33">
        <v>4</v>
      </c>
      <c r="AI33">
        <v>0</v>
      </c>
      <c r="AO33">
        <v>1</v>
      </c>
      <c r="AP33">
        <v>1</v>
      </c>
      <c r="AQ33" t="s">
        <v>76</v>
      </c>
    </row>
    <row r="34" spans="1:43">
      <c r="B34" t="s">
        <v>1</v>
      </c>
      <c r="C34">
        <v>4</v>
      </c>
      <c r="D34">
        <v>4</v>
      </c>
      <c r="E34">
        <v>0</v>
      </c>
      <c r="G34">
        <v>10</v>
      </c>
      <c r="H34">
        <v>0</v>
      </c>
      <c r="I34">
        <v>0</v>
      </c>
      <c r="J34">
        <v>0</v>
      </c>
      <c r="M34">
        <v>11</v>
      </c>
      <c r="N34">
        <v>0</v>
      </c>
      <c r="O34">
        <v>22</v>
      </c>
      <c r="P34">
        <v>0</v>
      </c>
      <c r="Q34">
        <v>25</v>
      </c>
      <c r="R34">
        <v>0</v>
      </c>
      <c r="W34">
        <v>0</v>
      </c>
      <c r="Y34">
        <v>4</v>
      </c>
      <c r="Z34">
        <v>0</v>
      </c>
      <c r="AA34">
        <v>4</v>
      </c>
      <c r="AB34">
        <v>6</v>
      </c>
      <c r="AC34">
        <v>0</v>
      </c>
      <c r="AD34">
        <v>0</v>
      </c>
      <c r="AI34">
        <v>0</v>
      </c>
      <c r="AO34">
        <v>0</v>
      </c>
      <c r="AP34">
        <v>0</v>
      </c>
      <c r="AQ34" t="s">
        <v>46</v>
      </c>
    </row>
    <row r="35" spans="1:43">
      <c r="B35" t="s">
        <v>2</v>
      </c>
      <c r="C35">
        <v>4</v>
      </c>
      <c r="D35">
        <v>1</v>
      </c>
      <c r="E35">
        <v>0</v>
      </c>
      <c r="G35">
        <v>6</v>
      </c>
      <c r="H35">
        <v>0</v>
      </c>
      <c r="I35">
        <v>0</v>
      </c>
      <c r="J35">
        <v>0</v>
      </c>
      <c r="M35">
        <v>6</v>
      </c>
      <c r="N35">
        <v>0</v>
      </c>
      <c r="O35">
        <v>12</v>
      </c>
      <c r="P35">
        <v>0</v>
      </c>
      <c r="Q35">
        <v>20</v>
      </c>
      <c r="R35">
        <v>0</v>
      </c>
      <c r="W35">
        <v>0</v>
      </c>
      <c r="Y35">
        <v>1</v>
      </c>
      <c r="Z35">
        <v>2</v>
      </c>
      <c r="AA35">
        <v>1</v>
      </c>
      <c r="AB35">
        <v>2</v>
      </c>
      <c r="AC35">
        <v>0</v>
      </c>
      <c r="AD35">
        <v>0</v>
      </c>
      <c r="AI35">
        <v>0</v>
      </c>
      <c r="AO35">
        <v>1</v>
      </c>
      <c r="AP35">
        <v>1</v>
      </c>
      <c r="AQ35" t="s">
        <v>77</v>
      </c>
    </row>
    <row r="36" spans="1:43">
      <c r="B36" t="s">
        <v>3</v>
      </c>
      <c r="C36">
        <v>10</v>
      </c>
      <c r="D36">
        <v>0</v>
      </c>
      <c r="E36">
        <v>0</v>
      </c>
      <c r="G36">
        <v>3</v>
      </c>
      <c r="H36">
        <v>0</v>
      </c>
      <c r="I36">
        <v>0</v>
      </c>
      <c r="J36">
        <v>0</v>
      </c>
      <c r="M36">
        <v>3</v>
      </c>
      <c r="N36">
        <v>0</v>
      </c>
      <c r="O36">
        <v>6</v>
      </c>
      <c r="P36">
        <v>6</v>
      </c>
      <c r="Q36">
        <v>36</v>
      </c>
      <c r="R36">
        <v>0</v>
      </c>
      <c r="W36">
        <v>0</v>
      </c>
      <c r="Y36">
        <v>4</v>
      </c>
      <c r="Z36">
        <v>0</v>
      </c>
      <c r="AA36">
        <v>0</v>
      </c>
      <c r="AB36">
        <v>2</v>
      </c>
      <c r="AC36">
        <v>2</v>
      </c>
      <c r="AD36">
        <v>2</v>
      </c>
      <c r="AI36">
        <v>0</v>
      </c>
      <c r="AO36">
        <v>0</v>
      </c>
      <c r="AP36">
        <v>0</v>
      </c>
    </row>
    <row r="37" spans="1:43">
      <c r="B37" t="s">
        <v>5</v>
      </c>
      <c r="C37">
        <v>4</v>
      </c>
      <c r="D37">
        <v>1</v>
      </c>
      <c r="E37">
        <v>0</v>
      </c>
      <c r="G37">
        <v>4</v>
      </c>
      <c r="H37">
        <v>2</v>
      </c>
      <c r="I37">
        <v>0</v>
      </c>
      <c r="J37">
        <v>0</v>
      </c>
      <c r="M37">
        <v>4</v>
      </c>
      <c r="N37">
        <v>2</v>
      </c>
      <c r="O37">
        <v>0</v>
      </c>
      <c r="P37">
        <v>2</v>
      </c>
      <c r="Q37">
        <v>21</v>
      </c>
      <c r="R37">
        <v>0</v>
      </c>
      <c r="W37">
        <v>0</v>
      </c>
      <c r="Y37">
        <v>3</v>
      </c>
      <c r="Z37">
        <v>0</v>
      </c>
      <c r="AA37">
        <v>1</v>
      </c>
      <c r="AB37">
        <v>6</v>
      </c>
      <c r="AC37">
        <v>0</v>
      </c>
      <c r="AD37">
        <v>0</v>
      </c>
      <c r="AI37">
        <v>0</v>
      </c>
      <c r="AO37">
        <v>1</v>
      </c>
      <c r="AP37">
        <v>1</v>
      </c>
      <c r="AQ37" t="s">
        <v>78</v>
      </c>
    </row>
    <row r="38" spans="1:43">
      <c r="B38" t="s">
        <v>9</v>
      </c>
      <c r="C38">
        <v>11</v>
      </c>
      <c r="D38">
        <v>0</v>
      </c>
      <c r="E38">
        <v>0</v>
      </c>
      <c r="G38">
        <v>10</v>
      </c>
      <c r="H38">
        <v>0</v>
      </c>
      <c r="I38">
        <v>0</v>
      </c>
      <c r="J38">
        <v>0</v>
      </c>
      <c r="M38">
        <v>10</v>
      </c>
      <c r="N38">
        <v>2</v>
      </c>
      <c r="O38">
        <v>20</v>
      </c>
      <c r="P38">
        <v>2</v>
      </c>
      <c r="Q38">
        <v>49</v>
      </c>
      <c r="R38">
        <v>0</v>
      </c>
      <c r="W38">
        <v>0</v>
      </c>
      <c r="Y38">
        <v>10</v>
      </c>
      <c r="Z38">
        <v>0</v>
      </c>
      <c r="AA38">
        <v>0</v>
      </c>
      <c r="AB38">
        <v>5</v>
      </c>
      <c r="AC38">
        <v>0</v>
      </c>
      <c r="AD38">
        <v>0</v>
      </c>
      <c r="AI38">
        <v>0</v>
      </c>
      <c r="AO38">
        <v>0</v>
      </c>
      <c r="AP38">
        <v>0</v>
      </c>
      <c r="AQ38" t="s">
        <v>79</v>
      </c>
    </row>
    <row r="40" spans="1:43">
      <c r="A40" s="1" t="s">
        <v>80</v>
      </c>
      <c r="C40">
        <f>AVERAGE(C7:C16)</f>
        <v>8.6999999999999993</v>
      </c>
      <c r="G40">
        <f>AVERAGE(G7:G16)</f>
        <v>7.2</v>
      </c>
      <c r="H40">
        <f t="shared" ref="H40:R40" si="0">AVERAGE(H7:H16)</f>
        <v>0</v>
      </c>
      <c r="I40">
        <f t="shared" si="0"/>
        <v>0</v>
      </c>
      <c r="J40">
        <f t="shared" si="0"/>
        <v>0</v>
      </c>
      <c r="K40">
        <f t="shared" si="0"/>
        <v>0.8</v>
      </c>
      <c r="L40">
        <f t="shared" si="0"/>
        <v>1.4</v>
      </c>
      <c r="M40">
        <f t="shared" si="0"/>
        <v>0</v>
      </c>
      <c r="N40">
        <f t="shared" si="0"/>
        <v>14</v>
      </c>
      <c r="O40">
        <f t="shared" si="0"/>
        <v>14</v>
      </c>
      <c r="P40">
        <f t="shared" si="0"/>
        <v>1.6</v>
      </c>
      <c r="Q40">
        <f t="shared" si="0"/>
        <v>21.3</v>
      </c>
      <c r="R40">
        <f t="shared" si="0"/>
        <v>0.9</v>
      </c>
    </row>
    <row r="41" spans="1:43">
      <c r="A41" s="1" t="s">
        <v>81</v>
      </c>
      <c r="C41">
        <f>AVERAGE(C18:C27)</f>
        <v>24</v>
      </c>
      <c r="F41">
        <f t="shared" ref="F41:AN41" si="1">AVERAGE(F18:F27)</f>
        <v>1.3</v>
      </c>
      <c r="G41">
        <f t="shared" si="1"/>
        <v>22.6</v>
      </c>
      <c r="H41">
        <f t="shared" si="1"/>
        <v>0.9</v>
      </c>
      <c r="I41">
        <f t="shared" si="1"/>
        <v>0.4</v>
      </c>
      <c r="J41">
        <f t="shared" si="1"/>
        <v>0.3</v>
      </c>
      <c r="M41">
        <f t="shared" si="1"/>
        <v>3.2</v>
      </c>
      <c r="N41">
        <f t="shared" si="1"/>
        <v>8.8000000000000007</v>
      </c>
      <c r="O41">
        <f t="shared" si="1"/>
        <v>44.4</v>
      </c>
      <c r="P41">
        <f t="shared" si="1"/>
        <v>10.8</v>
      </c>
      <c r="S41">
        <f t="shared" si="1"/>
        <v>18.2</v>
      </c>
      <c r="T41">
        <f t="shared" si="1"/>
        <v>1.8</v>
      </c>
      <c r="U41">
        <f t="shared" si="1"/>
        <v>0.2</v>
      </c>
      <c r="V41">
        <f t="shared" si="1"/>
        <v>1</v>
      </c>
      <c r="W41">
        <f t="shared" si="1"/>
        <v>0.7</v>
      </c>
      <c r="X41">
        <f t="shared" si="1"/>
        <v>21.1</v>
      </c>
      <c r="Y41">
        <f t="shared" si="1"/>
        <v>9.1999999999999993</v>
      </c>
      <c r="AA41">
        <f t="shared" si="1"/>
        <v>0.7</v>
      </c>
      <c r="AC41">
        <f t="shared" si="1"/>
        <v>0.2</v>
      </c>
      <c r="AD41">
        <f t="shared" si="1"/>
        <v>0.2</v>
      </c>
      <c r="AE41">
        <f t="shared" si="1"/>
        <v>0.7</v>
      </c>
      <c r="AF41">
        <f t="shared" si="1"/>
        <v>0.7</v>
      </c>
      <c r="AG41">
        <f t="shared" si="1"/>
        <v>0.1</v>
      </c>
      <c r="AH41">
        <f t="shared" si="1"/>
        <v>0.1</v>
      </c>
      <c r="AI41">
        <f t="shared" si="1"/>
        <v>0.2</v>
      </c>
      <c r="AJ41">
        <f t="shared" si="1"/>
        <v>0.1</v>
      </c>
      <c r="AK41">
        <f t="shared" si="1"/>
        <v>0.1</v>
      </c>
      <c r="AL41">
        <f t="shared" si="1"/>
        <v>0.8</v>
      </c>
      <c r="AM41">
        <f t="shared" si="1"/>
        <v>0.1</v>
      </c>
      <c r="AN41">
        <f t="shared" si="1"/>
        <v>0.1</v>
      </c>
    </row>
    <row r="42" spans="1:43">
      <c r="A42" s="1" t="s">
        <v>82</v>
      </c>
      <c r="C42">
        <f>AVERAGE(C29:C38)</f>
        <v>8.4</v>
      </c>
      <c r="D42">
        <f t="shared" ref="D42:R42" si="2">AVERAGE(D29:D38)</f>
        <v>0.6</v>
      </c>
      <c r="E42">
        <f t="shared" si="2"/>
        <v>0.9</v>
      </c>
      <c r="G42">
        <f t="shared" si="2"/>
        <v>8</v>
      </c>
      <c r="H42">
        <f t="shared" si="2"/>
        <v>0.3</v>
      </c>
      <c r="I42">
        <f t="shared" si="2"/>
        <v>0</v>
      </c>
      <c r="J42">
        <f t="shared" si="2"/>
        <v>0</v>
      </c>
      <c r="M42">
        <f t="shared" si="2"/>
        <v>6.3</v>
      </c>
      <c r="N42">
        <f t="shared" si="2"/>
        <v>0.4</v>
      </c>
      <c r="O42">
        <f t="shared" si="2"/>
        <v>15.7</v>
      </c>
      <c r="P42">
        <f t="shared" si="2"/>
        <v>3.1</v>
      </c>
      <c r="Q42">
        <f t="shared" si="2"/>
        <v>28.2</v>
      </c>
      <c r="R42">
        <f t="shared" si="2"/>
        <v>0.1</v>
      </c>
      <c r="W42">
        <f t="shared" ref="W42" si="3">AVERAGE(W29:W38)</f>
        <v>0</v>
      </c>
      <c r="Y42">
        <f t="shared" ref="Y42:AD42" si="4">AVERAGE(Y29:Y38)</f>
        <v>5.0999999999999996</v>
      </c>
      <c r="Z42">
        <f t="shared" si="4"/>
        <v>0.3</v>
      </c>
      <c r="AA42">
        <f t="shared" si="4"/>
        <v>0.7</v>
      </c>
      <c r="AB42">
        <f t="shared" si="4"/>
        <v>3.4</v>
      </c>
      <c r="AC42">
        <f t="shared" si="4"/>
        <v>0.8</v>
      </c>
      <c r="AD42">
        <f t="shared" si="4"/>
        <v>0.9</v>
      </c>
      <c r="AI42">
        <f t="shared" ref="AI42" si="5">AVERAGE(AI29:AI38)</f>
        <v>0</v>
      </c>
      <c r="AO42">
        <f t="shared" ref="AO42:AP42" si="6">AVERAGE(AO29:AO38)</f>
        <v>0.3</v>
      </c>
      <c r="AP42">
        <f t="shared" si="6"/>
        <v>0.3</v>
      </c>
    </row>
    <row r="43" spans="1:43">
      <c r="A43" s="3" t="s">
        <v>57</v>
      </c>
      <c r="C43" s="3">
        <f>AVERAGE(C7:C16,C18:C27,C29:C38)</f>
        <v>13.7</v>
      </c>
      <c r="D43" s="3">
        <f t="shared" ref="D43:AP43" si="7">AVERAGE(D7:D16,D18:D27,D29:D38)</f>
        <v>0.6</v>
      </c>
      <c r="E43" s="3">
        <f t="shared" si="7"/>
        <v>0.9</v>
      </c>
      <c r="F43" s="3">
        <f>AVERAGE(F7:F16,F18:F27,F29:F38)</f>
        <v>1.3</v>
      </c>
      <c r="G43" s="3">
        <f t="shared" si="7"/>
        <v>12.6</v>
      </c>
      <c r="H43" s="3">
        <f t="shared" si="7"/>
        <v>0.4</v>
      </c>
      <c r="I43" s="3">
        <f t="shared" si="7"/>
        <v>0.13333333333333333</v>
      </c>
      <c r="J43" s="3">
        <f t="shared" si="7"/>
        <v>0.1</v>
      </c>
      <c r="K43" s="3">
        <f t="shared" si="7"/>
        <v>0.8</v>
      </c>
      <c r="L43" s="3">
        <f t="shared" si="7"/>
        <v>1.4</v>
      </c>
      <c r="M43" s="3">
        <f t="shared" si="7"/>
        <v>3.1666666666666665</v>
      </c>
      <c r="N43" s="3">
        <f t="shared" si="7"/>
        <v>7.7333333333333334</v>
      </c>
      <c r="O43" s="3">
        <f t="shared" si="7"/>
        <v>24.7</v>
      </c>
      <c r="P43" s="3">
        <f t="shared" si="7"/>
        <v>5.166666666666667</v>
      </c>
      <c r="Q43" s="3">
        <f t="shared" si="7"/>
        <v>24.75</v>
      </c>
      <c r="R43" s="3">
        <f t="shared" si="7"/>
        <v>0.5</v>
      </c>
      <c r="S43" s="3">
        <f t="shared" si="7"/>
        <v>18.2</v>
      </c>
      <c r="T43" s="3">
        <f t="shared" si="7"/>
        <v>1.8</v>
      </c>
      <c r="U43" s="3">
        <f t="shared" si="7"/>
        <v>0.2</v>
      </c>
      <c r="V43" s="3">
        <f t="shared" si="7"/>
        <v>1</v>
      </c>
      <c r="W43" s="3">
        <f t="shared" si="7"/>
        <v>0.35</v>
      </c>
      <c r="X43" s="3">
        <f t="shared" si="7"/>
        <v>21.1</v>
      </c>
      <c r="Y43" s="3">
        <f t="shared" si="7"/>
        <v>7.15</v>
      </c>
      <c r="Z43" s="3">
        <f t="shared" si="7"/>
        <v>0.3</v>
      </c>
      <c r="AA43" s="3">
        <f t="shared" si="7"/>
        <v>0.7</v>
      </c>
      <c r="AB43" s="3">
        <f t="shared" si="7"/>
        <v>3.4</v>
      </c>
      <c r="AC43" s="3">
        <f t="shared" si="7"/>
        <v>0.5</v>
      </c>
      <c r="AD43" s="3">
        <f t="shared" si="7"/>
        <v>0.55000000000000004</v>
      </c>
      <c r="AE43" s="3">
        <f t="shared" si="7"/>
        <v>0.7</v>
      </c>
      <c r="AF43" s="3">
        <f t="shared" si="7"/>
        <v>0.7</v>
      </c>
      <c r="AG43" s="3">
        <f t="shared" si="7"/>
        <v>0.1</v>
      </c>
      <c r="AH43" s="3">
        <f t="shared" si="7"/>
        <v>0.1</v>
      </c>
      <c r="AI43" s="3">
        <f t="shared" si="7"/>
        <v>0.1</v>
      </c>
      <c r="AJ43" s="3">
        <f t="shared" si="7"/>
        <v>0.1</v>
      </c>
      <c r="AK43" s="3">
        <f t="shared" si="7"/>
        <v>0.1</v>
      </c>
      <c r="AL43" s="3">
        <f t="shared" si="7"/>
        <v>0.8</v>
      </c>
      <c r="AM43" s="3">
        <f t="shared" si="7"/>
        <v>0.1</v>
      </c>
      <c r="AN43" s="3">
        <f t="shared" si="7"/>
        <v>0.1</v>
      </c>
      <c r="AO43" s="3">
        <f t="shared" si="7"/>
        <v>0.3</v>
      </c>
      <c r="AP43" s="3">
        <f t="shared" si="7"/>
        <v>0.3</v>
      </c>
    </row>
    <row r="44" spans="1:43">
      <c r="A44" s="1" t="s">
        <v>83</v>
      </c>
      <c r="C44">
        <f>MEDIAN(C7:C16)</f>
        <v>8.5</v>
      </c>
      <c r="G44">
        <f>MEDIAN(G7:G16)</f>
        <v>6.5</v>
      </c>
      <c r="H44">
        <f t="shared" ref="H44:R44" si="8">MEDIAN(H7:H16)</f>
        <v>0</v>
      </c>
      <c r="I44">
        <f t="shared" si="8"/>
        <v>0</v>
      </c>
      <c r="J44">
        <f t="shared" si="8"/>
        <v>0</v>
      </c>
      <c r="K44">
        <f t="shared" si="8"/>
        <v>0</v>
      </c>
      <c r="L44">
        <f t="shared" si="8"/>
        <v>0.5</v>
      </c>
      <c r="M44">
        <f t="shared" si="8"/>
        <v>0</v>
      </c>
      <c r="N44">
        <f t="shared" si="8"/>
        <v>13</v>
      </c>
      <c r="O44">
        <f t="shared" si="8"/>
        <v>13</v>
      </c>
      <c r="P44">
        <f t="shared" si="8"/>
        <v>0.5</v>
      </c>
      <c r="Q44">
        <f t="shared" si="8"/>
        <v>18.5</v>
      </c>
      <c r="R44">
        <f t="shared" si="8"/>
        <v>0</v>
      </c>
    </row>
    <row r="45" spans="1:43">
      <c r="A45" s="1" t="s">
        <v>84</v>
      </c>
      <c r="C45">
        <f>MEDIAN(C18:C27)</f>
        <v>13.5</v>
      </c>
      <c r="F45">
        <f>MEDIAN(F18:F27)</f>
        <v>0</v>
      </c>
      <c r="G45">
        <f t="shared" ref="G45:J45" si="9">MEDIAN(G18:G27)</f>
        <v>19</v>
      </c>
      <c r="H45">
        <f t="shared" si="9"/>
        <v>0.5</v>
      </c>
      <c r="I45">
        <f t="shared" si="9"/>
        <v>0</v>
      </c>
      <c r="J45">
        <f t="shared" si="9"/>
        <v>0</v>
      </c>
      <c r="M45">
        <f t="shared" ref="M45:P45" si="10">MEDIAN(M18:M27)</f>
        <v>0</v>
      </c>
      <c r="N45">
        <f t="shared" si="10"/>
        <v>0</v>
      </c>
      <c r="O45">
        <f t="shared" si="10"/>
        <v>34</v>
      </c>
      <c r="P45">
        <f t="shared" si="10"/>
        <v>1.5</v>
      </c>
      <c r="S45">
        <f t="shared" ref="S45:AN45" si="11">MEDIAN(S18:S27)</f>
        <v>14</v>
      </c>
      <c r="T45">
        <f t="shared" si="11"/>
        <v>1</v>
      </c>
      <c r="U45">
        <f t="shared" si="11"/>
        <v>0</v>
      </c>
      <c r="V45">
        <f t="shared" si="11"/>
        <v>0</v>
      </c>
      <c r="W45">
        <f t="shared" si="11"/>
        <v>0.5</v>
      </c>
      <c r="X45">
        <f t="shared" si="11"/>
        <v>14</v>
      </c>
      <c r="Y45">
        <f t="shared" si="11"/>
        <v>6.5</v>
      </c>
      <c r="AA45">
        <f t="shared" si="11"/>
        <v>0</v>
      </c>
      <c r="AC45">
        <f t="shared" si="11"/>
        <v>0</v>
      </c>
      <c r="AD45">
        <f t="shared" si="11"/>
        <v>0</v>
      </c>
      <c r="AE45">
        <f t="shared" si="11"/>
        <v>0</v>
      </c>
      <c r="AF45">
        <f t="shared" si="11"/>
        <v>0</v>
      </c>
      <c r="AG45">
        <f t="shared" si="11"/>
        <v>0</v>
      </c>
      <c r="AH45">
        <f t="shared" si="11"/>
        <v>0</v>
      </c>
      <c r="AI45">
        <f t="shared" si="11"/>
        <v>0</v>
      </c>
      <c r="AJ45">
        <f t="shared" si="11"/>
        <v>0</v>
      </c>
      <c r="AK45">
        <f t="shared" si="11"/>
        <v>0</v>
      </c>
      <c r="AL45">
        <f t="shared" si="11"/>
        <v>0</v>
      </c>
      <c r="AM45">
        <f t="shared" si="11"/>
        <v>0</v>
      </c>
      <c r="AN45">
        <f t="shared" si="11"/>
        <v>0</v>
      </c>
    </row>
    <row r="46" spans="1:43">
      <c r="A46" s="1" t="s">
        <v>85</v>
      </c>
      <c r="C46">
        <f>MEDIAN(C29:C38)</f>
        <v>10</v>
      </c>
      <c r="D46">
        <f t="shared" ref="D46:J46" si="12">MEDIAN(D29:D38)</f>
        <v>0</v>
      </c>
      <c r="E46">
        <f t="shared" si="12"/>
        <v>0</v>
      </c>
      <c r="G46">
        <f t="shared" si="12"/>
        <v>8.5</v>
      </c>
      <c r="H46">
        <f t="shared" si="12"/>
        <v>0</v>
      </c>
      <c r="I46">
        <f t="shared" si="12"/>
        <v>0</v>
      </c>
      <c r="J46">
        <f t="shared" si="12"/>
        <v>0</v>
      </c>
      <c r="M46">
        <f t="shared" ref="M46:R46" si="13">MEDIAN(M29:M38)</f>
        <v>7</v>
      </c>
      <c r="N46">
        <f t="shared" si="13"/>
        <v>0</v>
      </c>
      <c r="O46">
        <f t="shared" si="13"/>
        <v>18.5</v>
      </c>
      <c r="P46">
        <f t="shared" si="13"/>
        <v>2</v>
      </c>
      <c r="Q46">
        <f t="shared" si="13"/>
        <v>27.5</v>
      </c>
      <c r="R46">
        <f t="shared" si="13"/>
        <v>0</v>
      </c>
      <c r="W46">
        <f t="shared" ref="W46:AD46" si="14">MEDIAN(W29:W38)</f>
        <v>0</v>
      </c>
      <c r="Y46">
        <f t="shared" si="14"/>
        <v>4.5</v>
      </c>
      <c r="Z46">
        <f t="shared" si="14"/>
        <v>0</v>
      </c>
      <c r="AA46">
        <f t="shared" si="14"/>
        <v>0</v>
      </c>
      <c r="AB46">
        <f t="shared" si="14"/>
        <v>3</v>
      </c>
      <c r="AC46">
        <f t="shared" si="14"/>
        <v>0</v>
      </c>
      <c r="AD46">
        <f t="shared" si="14"/>
        <v>0</v>
      </c>
      <c r="AI46">
        <f t="shared" ref="AI46" si="15">MEDIAN(AI29:AI38)</f>
        <v>0</v>
      </c>
      <c r="AO46">
        <f t="shared" ref="AO46:AP46" si="16">MEDIAN(AO29:AO38)</f>
        <v>0</v>
      </c>
      <c r="AP46">
        <f t="shared" si="16"/>
        <v>0</v>
      </c>
    </row>
    <row r="47" spans="1:43">
      <c r="A47" s="3" t="s">
        <v>58</v>
      </c>
      <c r="C47" s="3">
        <f>MEDIAN(C7:C16,C18:C27,C29:C38)</f>
        <v>9</v>
      </c>
      <c r="D47" s="3">
        <f t="shared" ref="D47:AP47" si="17">MEDIAN(D7:D16,D18:D27,D29:D38)</f>
        <v>0</v>
      </c>
      <c r="E47" s="3">
        <f t="shared" si="17"/>
        <v>0</v>
      </c>
      <c r="F47" s="3">
        <f t="shared" si="17"/>
        <v>0</v>
      </c>
      <c r="G47" s="3">
        <f t="shared" si="17"/>
        <v>8</v>
      </c>
      <c r="H47" s="3">
        <f t="shared" si="17"/>
        <v>0</v>
      </c>
      <c r="I47" s="3">
        <f t="shared" si="17"/>
        <v>0</v>
      </c>
      <c r="J47" s="3">
        <f t="shared" si="17"/>
        <v>0</v>
      </c>
      <c r="K47" s="3">
        <f t="shared" si="17"/>
        <v>0</v>
      </c>
      <c r="L47" s="3">
        <f t="shared" si="17"/>
        <v>0.5</v>
      </c>
      <c r="M47" s="3">
        <f t="shared" si="17"/>
        <v>0</v>
      </c>
      <c r="N47" s="3">
        <f t="shared" si="17"/>
        <v>1</v>
      </c>
      <c r="O47" s="3">
        <f t="shared" si="17"/>
        <v>17</v>
      </c>
      <c r="P47" s="3">
        <f t="shared" si="17"/>
        <v>1.5</v>
      </c>
      <c r="Q47" s="3">
        <f t="shared" si="17"/>
        <v>21.5</v>
      </c>
      <c r="R47" s="3">
        <f t="shared" si="17"/>
        <v>0</v>
      </c>
      <c r="S47" s="3">
        <f t="shared" si="17"/>
        <v>14</v>
      </c>
      <c r="T47" s="3">
        <f t="shared" si="17"/>
        <v>1</v>
      </c>
      <c r="U47" s="3">
        <f t="shared" si="17"/>
        <v>0</v>
      </c>
      <c r="V47" s="3">
        <f t="shared" si="17"/>
        <v>0</v>
      </c>
      <c r="W47" s="3">
        <f t="shared" si="17"/>
        <v>0</v>
      </c>
      <c r="X47" s="3">
        <f t="shared" si="17"/>
        <v>14</v>
      </c>
      <c r="Y47" s="3">
        <f t="shared" si="17"/>
        <v>5</v>
      </c>
      <c r="Z47" s="3">
        <f t="shared" si="17"/>
        <v>0</v>
      </c>
      <c r="AA47" s="3">
        <f t="shared" si="17"/>
        <v>0</v>
      </c>
      <c r="AB47" s="3">
        <f t="shared" si="17"/>
        <v>3</v>
      </c>
      <c r="AC47" s="3">
        <f t="shared" si="17"/>
        <v>0</v>
      </c>
      <c r="AD47" s="3">
        <f t="shared" si="17"/>
        <v>0</v>
      </c>
      <c r="AE47" s="3">
        <f t="shared" si="17"/>
        <v>0</v>
      </c>
      <c r="AF47" s="3">
        <f t="shared" si="17"/>
        <v>0</v>
      </c>
      <c r="AG47" s="3">
        <f t="shared" si="17"/>
        <v>0</v>
      </c>
      <c r="AH47" s="3">
        <f t="shared" si="17"/>
        <v>0</v>
      </c>
      <c r="AI47" s="3">
        <f t="shared" si="17"/>
        <v>0</v>
      </c>
      <c r="AJ47" s="3">
        <f t="shared" si="17"/>
        <v>0</v>
      </c>
      <c r="AK47" s="3">
        <f t="shared" si="17"/>
        <v>0</v>
      </c>
      <c r="AL47" s="3">
        <f t="shared" si="17"/>
        <v>0</v>
      </c>
      <c r="AM47" s="3">
        <f t="shared" si="17"/>
        <v>0</v>
      </c>
      <c r="AN47" s="3">
        <f t="shared" si="17"/>
        <v>0</v>
      </c>
      <c r="AO47" s="3">
        <f t="shared" si="17"/>
        <v>0</v>
      </c>
      <c r="AP47" s="3">
        <f t="shared" si="17"/>
        <v>0</v>
      </c>
    </row>
    <row r="48" spans="1:43">
      <c r="A48" s="1" t="s">
        <v>86</v>
      </c>
      <c r="C48">
        <f>((10-COUNTIF(C7:C16, "0"))/10)*100</f>
        <v>100</v>
      </c>
      <c r="G48">
        <f>((10-COUNTIF(G7:G16, "0"))/10)*100</f>
        <v>100</v>
      </c>
      <c r="H48">
        <f t="shared" ref="H48:R48" si="18">((10-COUNTIF(H7:H16, "0"))/10)*100</f>
        <v>0</v>
      </c>
      <c r="I48">
        <f t="shared" si="18"/>
        <v>0</v>
      </c>
      <c r="J48">
        <f t="shared" si="18"/>
        <v>0</v>
      </c>
      <c r="K48">
        <f t="shared" si="18"/>
        <v>20</v>
      </c>
      <c r="L48">
        <f t="shared" si="18"/>
        <v>50</v>
      </c>
      <c r="M48">
        <f t="shared" si="18"/>
        <v>0</v>
      </c>
      <c r="N48">
        <f t="shared" si="18"/>
        <v>100</v>
      </c>
      <c r="O48">
        <f t="shared" si="18"/>
        <v>100</v>
      </c>
      <c r="P48">
        <f t="shared" si="18"/>
        <v>50</v>
      </c>
      <c r="Q48">
        <f t="shared" si="18"/>
        <v>100</v>
      </c>
      <c r="R48">
        <f t="shared" si="18"/>
        <v>20</v>
      </c>
    </row>
    <row r="49" spans="1:42">
      <c r="A49" s="1" t="s">
        <v>54</v>
      </c>
      <c r="C49">
        <f>((10-COUNTIF(C18:C27, "0"))/10)*100</f>
        <v>100</v>
      </c>
      <c r="F49">
        <f>((10-COUNTIF(F18:F27, "0"))/10)*100</f>
        <v>40</v>
      </c>
      <c r="G49">
        <f t="shared" ref="G49:J49" si="19">((10-COUNTIF(G18:G27, "0"))/10)*100</f>
        <v>100</v>
      </c>
      <c r="H49">
        <f t="shared" si="19"/>
        <v>50</v>
      </c>
      <c r="I49">
        <f t="shared" si="19"/>
        <v>10</v>
      </c>
      <c r="J49">
        <f t="shared" si="19"/>
        <v>10</v>
      </c>
      <c r="M49">
        <f t="shared" ref="M49:P49" si="20">((10-COUNTIF(M18:M27, "0"))/10)*100</f>
        <v>20</v>
      </c>
      <c r="N49">
        <f t="shared" si="20"/>
        <v>30</v>
      </c>
      <c r="O49">
        <f t="shared" si="20"/>
        <v>100</v>
      </c>
      <c r="P49">
        <f t="shared" si="20"/>
        <v>60</v>
      </c>
      <c r="S49">
        <f t="shared" ref="S49:AN49" si="21">((10-COUNTIF(S18:S27, "0"))/10)*100</f>
        <v>90</v>
      </c>
      <c r="T49">
        <f t="shared" si="21"/>
        <v>60</v>
      </c>
      <c r="U49">
        <f t="shared" si="21"/>
        <v>20</v>
      </c>
      <c r="V49">
        <f t="shared" si="21"/>
        <v>40</v>
      </c>
      <c r="W49">
        <f t="shared" si="21"/>
        <v>50</v>
      </c>
      <c r="X49">
        <f t="shared" si="21"/>
        <v>90</v>
      </c>
      <c r="Y49">
        <f t="shared" si="21"/>
        <v>90</v>
      </c>
      <c r="AA49">
        <f t="shared" si="21"/>
        <v>40</v>
      </c>
      <c r="AC49">
        <f t="shared" si="21"/>
        <v>20</v>
      </c>
      <c r="AD49">
        <f t="shared" si="21"/>
        <v>20</v>
      </c>
      <c r="AE49">
        <f t="shared" si="21"/>
        <v>40</v>
      </c>
      <c r="AF49">
        <f t="shared" si="21"/>
        <v>40</v>
      </c>
      <c r="AG49">
        <f t="shared" si="21"/>
        <v>10</v>
      </c>
      <c r="AH49">
        <f t="shared" si="21"/>
        <v>10</v>
      </c>
      <c r="AI49">
        <f t="shared" si="21"/>
        <v>20</v>
      </c>
      <c r="AJ49">
        <f t="shared" si="21"/>
        <v>10</v>
      </c>
      <c r="AK49">
        <f t="shared" si="21"/>
        <v>10</v>
      </c>
      <c r="AL49">
        <f t="shared" si="21"/>
        <v>30</v>
      </c>
      <c r="AM49">
        <f t="shared" si="21"/>
        <v>10</v>
      </c>
      <c r="AN49">
        <f t="shared" si="21"/>
        <v>10</v>
      </c>
    </row>
    <row r="50" spans="1:42">
      <c r="A50" s="1" t="s">
        <v>55</v>
      </c>
      <c r="C50">
        <f>((10-COUNTIF(C29:C38, "0"))/10)*100</f>
        <v>100</v>
      </c>
      <c r="D50">
        <f t="shared" ref="D50:J50" si="22">((10-COUNTIF(D29:D38, "0"))/10)*100</f>
        <v>30</v>
      </c>
      <c r="E50">
        <f t="shared" si="22"/>
        <v>20</v>
      </c>
      <c r="G50">
        <f t="shared" si="22"/>
        <v>90</v>
      </c>
      <c r="H50">
        <f t="shared" si="22"/>
        <v>20</v>
      </c>
      <c r="I50">
        <f t="shared" si="22"/>
        <v>0</v>
      </c>
      <c r="J50">
        <f t="shared" si="22"/>
        <v>0</v>
      </c>
      <c r="M50">
        <f t="shared" ref="M50:R50" si="23">((10-COUNTIF(M29:M38, "0"))/10)*100</f>
        <v>90</v>
      </c>
      <c r="N50">
        <f t="shared" si="23"/>
        <v>20</v>
      </c>
      <c r="O50">
        <f t="shared" si="23"/>
        <v>80</v>
      </c>
      <c r="P50">
        <f t="shared" si="23"/>
        <v>60</v>
      </c>
      <c r="Q50">
        <f t="shared" si="23"/>
        <v>100</v>
      </c>
      <c r="R50">
        <f t="shared" si="23"/>
        <v>10</v>
      </c>
      <c r="W50">
        <f t="shared" ref="W50:AD50" si="24">((10-COUNTIF(W29:W38, "0"))/10)*100</f>
        <v>0</v>
      </c>
      <c r="Y50">
        <f t="shared" si="24"/>
        <v>90</v>
      </c>
      <c r="Z50">
        <f t="shared" si="24"/>
        <v>20</v>
      </c>
      <c r="AA50">
        <f t="shared" si="24"/>
        <v>40</v>
      </c>
      <c r="AB50">
        <f t="shared" si="24"/>
        <v>90</v>
      </c>
      <c r="AC50">
        <f t="shared" si="24"/>
        <v>40</v>
      </c>
      <c r="AD50">
        <f t="shared" si="24"/>
        <v>40</v>
      </c>
      <c r="AI50">
        <f t="shared" ref="AI50" si="25">((10-COUNTIF(AI29:AI38, "0"))/10)*100</f>
        <v>0</v>
      </c>
      <c r="AO50">
        <f t="shared" ref="AO50:AP50" si="26">((10-COUNTIF(AO29:AO38, "0"))/10)*100</f>
        <v>30</v>
      </c>
      <c r="AP50">
        <f t="shared" si="26"/>
        <v>30</v>
      </c>
    </row>
    <row r="51" spans="1:42">
      <c r="A51" s="3" t="s">
        <v>59</v>
      </c>
      <c r="C51">
        <f>(COUNT(C7:C16,C18:C27,C29:C38)-COUNTIF(C7:C38, "0"))/COUNT(C7:C16,C18:C27,C29:C38)*100</f>
        <v>100</v>
      </c>
      <c r="D51">
        <f t="shared" ref="D51:AP51" si="27">(COUNT(D7:D16,D18:D27,D29:D38)-COUNTIF(D7:D38, "0"))/COUNT(D7:D16,D18:D27,D29:D38)*100</f>
        <v>30</v>
      </c>
      <c r="E51">
        <f t="shared" si="27"/>
        <v>20</v>
      </c>
      <c r="F51">
        <f t="shared" si="27"/>
        <v>40</v>
      </c>
      <c r="G51">
        <f t="shared" si="27"/>
        <v>96.666666666666671</v>
      </c>
      <c r="H51">
        <f t="shared" si="27"/>
        <v>23.333333333333332</v>
      </c>
      <c r="I51">
        <f t="shared" si="27"/>
        <v>3.3333333333333335</v>
      </c>
      <c r="J51">
        <f t="shared" si="27"/>
        <v>3.3333333333333335</v>
      </c>
      <c r="K51">
        <f t="shared" si="27"/>
        <v>20</v>
      </c>
      <c r="L51">
        <f t="shared" si="27"/>
        <v>50</v>
      </c>
      <c r="M51">
        <f t="shared" si="27"/>
        <v>36.666666666666664</v>
      </c>
      <c r="N51">
        <f t="shared" si="27"/>
        <v>50</v>
      </c>
      <c r="O51">
        <f t="shared" si="27"/>
        <v>93.333333333333329</v>
      </c>
      <c r="P51">
        <f t="shared" si="27"/>
        <v>56.666666666666664</v>
      </c>
      <c r="Q51">
        <f t="shared" si="27"/>
        <v>100</v>
      </c>
      <c r="R51">
        <f t="shared" si="27"/>
        <v>15</v>
      </c>
      <c r="S51">
        <f t="shared" si="27"/>
        <v>90</v>
      </c>
      <c r="T51">
        <f t="shared" si="27"/>
        <v>60</v>
      </c>
      <c r="U51">
        <f t="shared" si="27"/>
        <v>20</v>
      </c>
      <c r="V51">
        <f t="shared" si="27"/>
        <v>40</v>
      </c>
      <c r="W51">
        <f t="shared" si="27"/>
        <v>25</v>
      </c>
      <c r="X51">
        <f t="shared" si="27"/>
        <v>90</v>
      </c>
      <c r="Y51">
        <f t="shared" si="27"/>
        <v>90</v>
      </c>
      <c r="Z51">
        <f t="shared" si="27"/>
        <v>20</v>
      </c>
      <c r="AA51">
        <f t="shared" si="27"/>
        <v>40</v>
      </c>
      <c r="AB51">
        <f t="shared" si="27"/>
        <v>90</v>
      </c>
      <c r="AC51">
        <f t="shared" si="27"/>
        <v>30</v>
      </c>
      <c r="AD51">
        <f t="shared" si="27"/>
        <v>30</v>
      </c>
      <c r="AE51">
        <f t="shared" si="27"/>
        <v>40</v>
      </c>
      <c r="AF51">
        <f t="shared" si="27"/>
        <v>40</v>
      </c>
      <c r="AG51">
        <f t="shared" si="27"/>
        <v>10</v>
      </c>
      <c r="AH51">
        <f t="shared" si="27"/>
        <v>10</v>
      </c>
      <c r="AI51">
        <f t="shared" si="27"/>
        <v>10</v>
      </c>
      <c r="AJ51">
        <f t="shared" si="27"/>
        <v>10</v>
      </c>
      <c r="AK51">
        <f t="shared" si="27"/>
        <v>10</v>
      </c>
      <c r="AL51">
        <f t="shared" si="27"/>
        <v>30</v>
      </c>
      <c r="AM51">
        <f t="shared" si="27"/>
        <v>10</v>
      </c>
      <c r="AN51">
        <f t="shared" si="27"/>
        <v>10</v>
      </c>
      <c r="AO51">
        <f t="shared" si="27"/>
        <v>30</v>
      </c>
      <c r="AP51">
        <f t="shared" si="27"/>
        <v>30</v>
      </c>
    </row>
    <row r="52" spans="1:42">
      <c r="A52" s="2" t="s">
        <v>56</v>
      </c>
    </row>
  </sheetData>
  <phoneticPr fontId="4" type="noConversion"/>
  <conditionalFormatting sqref="C48:AP51">
    <cfRule type="cellIs" dxfId="1" priority="0" stopIfTrue="1" operator="greaterThanOrEqual">
      <formula>40</formula>
    </cfRule>
    <cfRule type="cellIs" dxfId="0" priority="0" stopIfTrue="1" operator="lessThanOrEqual">
      <formula>20</formula>
    </cfRule>
  </conditionalFormatting>
  <pageMargins left="0.75" right="0.75" top="1" bottom="1" header="0.5" footer="0.5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FUB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Keet</dc:creator>
  <cp:lastModifiedBy>Maria Keet</cp:lastModifiedBy>
  <dcterms:created xsi:type="dcterms:W3CDTF">2014-09-20T12:08:46Z</dcterms:created>
  <dcterms:modified xsi:type="dcterms:W3CDTF">2014-09-22T15:06:07Z</dcterms:modified>
</cp:coreProperties>
</file>