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0910"/>
  <workbookPr showInkAnnotation="0" autoCompressPictures="0"/>
  <bookViews>
    <workbookView xWindow="-60" yWindow="0" windowWidth="25360" windowHeight="14180" tabRatio="500" activeTab="3"/>
  </bookViews>
  <sheets>
    <sheet name="Main" sheetId="1" r:id="rId1"/>
    <sheet name="Sheet2" sheetId="2" r:id="rId2"/>
    <sheet name="MergedExperts" sheetId="3" r:id="rId3"/>
    <sheet name="sentenceLength" sheetId="4" r:id="rId4"/>
  </sheets>
  <externalReferences>
    <externalReference r:id="rId5"/>
    <externalReference r:id="rId6"/>
    <externalReference r:id="rId7"/>
    <externalReference r:id="rId8"/>
  </externalReferences>
  <calcPr calcId="140000" iterateDelta="1E-4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111" i="4" l="1"/>
  <c r="H110" i="4"/>
  <c r="H109" i="4"/>
  <c r="F111" i="4"/>
  <c r="F110" i="4"/>
  <c r="F109" i="4"/>
  <c r="G102" i="3"/>
  <c r="G103" i="3"/>
  <c r="G104" i="3"/>
  <c r="G105" i="3"/>
  <c r="G106" i="3"/>
  <c r="G101" i="3"/>
  <c r="G75" i="3"/>
  <c r="G76" i="3"/>
  <c r="G77" i="3"/>
  <c r="G78" i="3"/>
  <c r="G79" i="3"/>
  <c r="G80" i="3"/>
  <c r="G81" i="3"/>
  <c r="G82" i="3"/>
  <c r="G83" i="3"/>
  <c r="G84" i="3"/>
  <c r="G85" i="3"/>
  <c r="G86" i="3"/>
  <c r="G87" i="3"/>
  <c r="G88" i="3"/>
  <c r="G89" i="3"/>
  <c r="G90" i="3"/>
  <c r="G91" i="3"/>
  <c r="G92" i="3"/>
  <c r="G93" i="3"/>
  <c r="G94" i="3"/>
  <c r="G95" i="3"/>
  <c r="G96" i="3"/>
  <c r="G97" i="3"/>
  <c r="G98" i="3"/>
  <c r="G99" i="3"/>
  <c r="G74" i="3"/>
  <c r="G64" i="3"/>
  <c r="G65" i="3"/>
  <c r="G66" i="3"/>
  <c r="G67" i="3"/>
  <c r="G68" i="3"/>
  <c r="G69" i="3"/>
  <c r="G70" i="3"/>
  <c r="G71" i="3"/>
  <c r="G72" i="3"/>
  <c r="G63" i="3"/>
  <c r="G55" i="3"/>
  <c r="G56" i="3"/>
  <c r="G57" i="3"/>
  <c r="G58" i="3"/>
  <c r="G59" i="3"/>
  <c r="G60" i="3"/>
  <c r="G61" i="3"/>
  <c r="G31" i="3"/>
  <c r="G32" i="3"/>
  <c r="G33" i="3"/>
  <c r="G34" i="3"/>
  <c r="G35" i="3"/>
  <c r="G36" i="3"/>
  <c r="G37" i="3"/>
  <c r="G38" i="3"/>
  <c r="G39" i="3"/>
  <c r="G40" i="3"/>
  <c r="G41" i="3"/>
  <c r="G42" i="3"/>
  <c r="G43" i="3"/>
  <c r="G44" i="3"/>
  <c r="G45" i="3"/>
  <c r="G46" i="3"/>
  <c r="G47" i="3"/>
  <c r="G48" i="3"/>
  <c r="G49" i="3"/>
  <c r="G50" i="3"/>
  <c r="G51" i="3"/>
  <c r="G52" i="3"/>
  <c r="G53" i="3"/>
  <c r="G54" i="3"/>
  <c r="G30" i="3"/>
  <c r="G3" i="3"/>
  <c r="G4" i="3"/>
  <c r="G5" i="3"/>
  <c r="G6" i="3"/>
  <c r="G7" i="3"/>
  <c r="G8" i="3"/>
  <c r="G9" i="3"/>
  <c r="G10" i="3"/>
  <c r="G11" i="3"/>
  <c r="G12" i="3"/>
  <c r="G13" i="3"/>
  <c r="G14" i="3"/>
  <c r="G15" i="3"/>
  <c r="G16" i="3"/>
  <c r="G17" i="3"/>
  <c r="G18" i="3"/>
  <c r="G19" i="3"/>
  <c r="G20" i="3"/>
  <c r="G21" i="3"/>
  <c r="G22" i="3"/>
  <c r="G23" i="3"/>
  <c r="G24" i="3"/>
  <c r="G25" i="3"/>
  <c r="G26" i="3"/>
  <c r="G27" i="3"/>
  <c r="G28" i="3"/>
  <c r="G2" i="3"/>
  <c r="W120" i="1"/>
  <c r="V120" i="1"/>
  <c r="U120" i="1"/>
  <c r="S120" i="1"/>
  <c r="T120" i="1"/>
  <c r="R120" i="1"/>
  <c r="W119" i="1"/>
  <c r="V119" i="1"/>
  <c r="U119" i="1"/>
  <c r="T119" i="1"/>
  <c r="S119" i="1"/>
  <c r="R119" i="1"/>
  <c r="N121" i="1"/>
  <c r="N122" i="1"/>
  <c r="N120" i="1"/>
  <c r="M121" i="1"/>
  <c r="M122" i="1"/>
  <c r="M120" i="1"/>
  <c r="J121" i="1"/>
  <c r="J122" i="1"/>
  <c r="J120" i="1"/>
  <c r="L121" i="1"/>
  <c r="L122" i="1"/>
  <c r="L120" i="1"/>
  <c r="K122" i="1"/>
  <c r="K121" i="1"/>
  <c r="K120" i="1"/>
  <c r="I121" i="1"/>
  <c r="I122" i="1"/>
  <c r="I120" i="1"/>
  <c r="M111" i="1"/>
  <c r="N111" i="1"/>
  <c r="O111" i="1"/>
  <c r="P111" i="1"/>
  <c r="Q111" i="1"/>
  <c r="L111" i="1"/>
  <c r="K116" i="1"/>
  <c r="H107" i="1"/>
  <c r="AK112" i="1"/>
  <c r="AJ112" i="1"/>
  <c r="AK110" i="1"/>
  <c r="AJ110" i="1"/>
  <c r="AI110" i="1"/>
  <c r="AK108" i="1"/>
  <c r="AJ108" i="1"/>
  <c r="N114" i="1"/>
  <c r="N115" i="1"/>
  <c r="N113" i="1"/>
  <c r="W117" i="1"/>
  <c r="V117" i="1"/>
  <c r="U117" i="1"/>
  <c r="T117" i="1"/>
  <c r="S117" i="1"/>
  <c r="R117" i="1"/>
  <c r="L115" i="1"/>
  <c r="L114" i="1"/>
  <c r="L113" i="1"/>
  <c r="AI108" i="1"/>
  <c r="AI3" i="1"/>
  <c r="AI4" i="1"/>
  <c r="AI5" i="1"/>
  <c r="AI6" i="1"/>
  <c r="AI7" i="1"/>
  <c r="AI8" i="1"/>
  <c r="AI9" i="1"/>
  <c r="AI10" i="1"/>
  <c r="AI11" i="1"/>
  <c r="AI12" i="1"/>
  <c r="AI13" i="1"/>
  <c r="AI14" i="1"/>
  <c r="AI15" i="1"/>
  <c r="AI16" i="1"/>
  <c r="AI17" i="1"/>
  <c r="AI18" i="1"/>
  <c r="AI19" i="1"/>
  <c r="AI20" i="1"/>
  <c r="AI21" i="1"/>
  <c r="AI22" i="1"/>
  <c r="AI23" i="1"/>
  <c r="AI24" i="1"/>
  <c r="AI25" i="1"/>
  <c r="AI26" i="1"/>
  <c r="AI27" i="1"/>
  <c r="AI28" i="1"/>
  <c r="AI29" i="1"/>
  <c r="AI30" i="1"/>
  <c r="AI31" i="1"/>
  <c r="AI32" i="1"/>
  <c r="AI33" i="1"/>
  <c r="AI34" i="1"/>
  <c r="AI35" i="1"/>
  <c r="AI36" i="1"/>
  <c r="AI37" i="1"/>
  <c r="AI38" i="1"/>
  <c r="AI39" i="1"/>
  <c r="AI40" i="1"/>
  <c r="AI41" i="1"/>
  <c r="AI42" i="1"/>
  <c r="AI43" i="1"/>
  <c r="AI44" i="1"/>
  <c r="AI45" i="1"/>
  <c r="AI46" i="1"/>
  <c r="AI47" i="1"/>
  <c r="AI48" i="1"/>
  <c r="AI49" i="1"/>
  <c r="AI50" i="1"/>
  <c r="AI51" i="1"/>
  <c r="AI52" i="1"/>
  <c r="AI53" i="1"/>
  <c r="AI54" i="1"/>
  <c r="AI55" i="1"/>
  <c r="AI56" i="1"/>
  <c r="AI57" i="1"/>
  <c r="AI58" i="1"/>
  <c r="AI59" i="1"/>
  <c r="AI60" i="1"/>
  <c r="AI61" i="1"/>
  <c r="AI62" i="1"/>
  <c r="AI63" i="1"/>
  <c r="AI64" i="1"/>
  <c r="AI65" i="1"/>
  <c r="AI66" i="1"/>
  <c r="AI67" i="1"/>
  <c r="AI68" i="1"/>
  <c r="AI69" i="1"/>
  <c r="AI70" i="1"/>
  <c r="AI71" i="1"/>
  <c r="AI72" i="1"/>
  <c r="AI73" i="1"/>
  <c r="AI74" i="1"/>
  <c r="AI75" i="1"/>
  <c r="AI76" i="1"/>
  <c r="AI77" i="1"/>
  <c r="AI78" i="1"/>
  <c r="AI79" i="1"/>
  <c r="AI80" i="1"/>
  <c r="AI81" i="1"/>
  <c r="AI82" i="1"/>
  <c r="AI83" i="1"/>
  <c r="AI84" i="1"/>
  <c r="AI85" i="1"/>
  <c r="AI86" i="1"/>
  <c r="AI87" i="1"/>
  <c r="AI88" i="1"/>
  <c r="AI89" i="1"/>
  <c r="AI90" i="1"/>
  <c r="AI91" i="1"/>
  <c r="AI92" i="1"/>
  <c r="AI93" i="1"/>
  <c r="AI94" i="1"/>
  <c r="AI95" i="1"/>
  <c r="AI96" i="1"/>
  <c r="AI97" i="1"/>
  <c r="AI98" i="1"/>
  <c r="AI99" i="1"/>
  <c r="AI100" i="1"/>
  <c r="AI101" i="1"/>
  <c r="AI102" i="1"/>
  <c r="AI103" i="1"/>
  <c r="AI104" i="1"/>
  <c r="AI105" i="1"/>
  <c r="AI106" i="1"/>
  <c r="AI2" i="1"/>
  <c r="W2" i="1"/>
  <c r="W3" i="1"/>
  <c r="W4" i="1"/>
  <c r="W5" i="1"/>
  <c r="W6" i="1"/>
  <c r="W7" i="1"/>
  <c r="W8" i="1"/>
  <c r="W9" i="1"/>
  <c r="W10" i="1"/>
  <c r="W11" i="1"/>
  <c r="W12" i="1"/>
  <c r="W13" i="1"/>
  <c r="W14" i="1"/>
  <c r="W15" i="1"/>
  <c r="W16" i="1"/>
  <c r="W17" i="1"/>
  <c r="W18" i="1"/>
  <c r="W19" i="1"/>
  <c r="W20" i="1"/>
  <c r="W21" i="1"/>
  <c r="W22" i="1"/>
  <c r="W23" i="1"/>
  <c r="W24" i="1"/>
  <c r="W25" i="1"/>
  <c r="W26" i="1"/>
  <c r="W27" i="1"/>
  <c r="W28" i="1"/>
  <c r="W29" i="1"/>
  <c r="W30" i="1"/>
  <c r="W31" i="1"/>
  <c r="W32" i="1"/>
  <c r="W33" i="1"/>
  <c r="W34" i="1"/>
  <c r="W35" i="1"/>
  <c r="W36" i="1"/>
  <c r="W37" i="1"/>
  <c r="W38" i="1"/>
  <c r="W39" i="1"/>
  <c r="W40" i="1"/>
  <c r="W41" i="1"/>
  <c r="W42" i="1"/>
  <c r="W43" i="1"/>
  <c r="W44" i="1"/>
  <c r="W45" i="1"/>
  <c r="W46" i="1"/>
  <c r="W47" i="1"/>
  <c r="W48" i="1"/>
  <c r="W49" i="1"/>
  <c r="W50" i="1"/>
  <c r="W51" i="1"/>
  <c r="W52" i="1"/>
  <c r="W53" i="1"/>
  <c r="W54" i="1"/>
  <c r="W55" i="1"/>
  <c r="W56" i="1"/>
  <c r="W57" i="1"/>
  <c r="W58" i="1"/>
  <c r="W59" i="1"/>
  <c r="W60" i="1"/>
  <c r="W61" i="1"/>
  <c r="W62" i="1"/>
  <c r="W63" i="1"/>
  <c r="W64" i="1"/>
  <c r="W65" i="1"/>
  <c r="W66" i="1"/>
  <c r="W67" i="1"/>
  <c r="W68" i="1"/>
  <c r="W69" i="1"/>
  <c r="W70" i="1"/>
  <c r="W71" i="1"/>
  <c r="W72" i="1"/>
  <c r="W73" i="1"/>
  <c r="W74" i="1"/>
  <c r="W75" i="1"/>
  <c r="W76" i="1"/>
  <c r="W77" i="1"/>
  <c r="W78" i="1"/>
  <c r="W79" i="1"/>
  <c r="W80" i="1"/>
  <c r="W81" i="1"/>
  <c r="W82" i="1"/>
  <c r="W83" i="1"/>
  <c r="W84" i="1"/>
  <c r="W85" i="1"/>
  <c r="W86" i="1"/>
  <c r="W87" i="1"/>
  <c r="W88" i="1"/>
  <c r="W89" i="1"/>
  <c r="W90" i="1"/>
  <c r="W91" i="1"/>
  <c r="W92" i="1"/>
  <c r="W93" i="1"/>
  <c r="W94" i="1"/>
  <c r="W95" i="1"/>
  <c r="W96" i="1"/>
  <c r="W97" i="1"/>
  <c r="W98" i="1"/>
  <c r="W99" i="1"/>
  <c r="W100" i="1"/>
  <c r="W101" i="1"/>
  <c r="W102" i="1"/>
  <c r="W103" i="1"/>
  <c r="W104" i="1"/>
  <c r="W105" i="1"/>
  <c r="W106" i="1"/>
  <c r="V2" i="1"/>
  <c r="V3" i="1"/>
  <c r="V4" i="1"/>
  <c r="V5" i="1"/>
  <c r="V6" i="1"/>
  <c r="V7" i="1"/>
  <c r="V8" i="1"/>
  <c r="V9" i="1"/>
  <c r="V10" i="1"/>
  <c r="V11" i="1"/>
  <c r="V12" i="1"/>
  <c r="V13" i="1"/>
  <c r="V14" i="1"/>
  <c r="V15" i="1"/>
  <c r="V16" i="1"/>
  <c r="V17" i="1"/>
  <c r="V18" i="1"/>
  <c r="V19" i="1"/>
  <c r="V20" i="1"/>
  <c r="V21" i="1"/>
  <c r="V22" i="1"/>
  <c r="V23" i="1"/>
  <c r="V24" i="1"/>
  <c r="V25" i="1"/>
  <c r="V26" i="1"/>
  <c r="V27" i="1"/>
  <c r="V28" i="1"/>
  <c r="V29" i="1"/>
  <c r="V30" i="1"/>
  <c r="V31" i="1"/>
  <c r="V32" i="1"/>
  <c r="V33" i="1"/>
  <c r="V34" i="1"/>
  <c r="V35" i="1"/>
  <c r="V36" i="1"/>
  <c r="V37" i="1"/>
  <c r="V38" i="1"/>
  <c r="V39" i="1"/>
  <c r="V40" i="1"/>
  <c r="V41" i="1"/>
  <c r="V42" i="1"/>
  <c r="V43" i="1"/>
  <c r="V44" i="1"/>
  <c r="V45" i="1"/>
  <c r="V46" i="1"/>
  <c r="V47" i="1"/>
  <c r="V48" i="1"/>
  <c r="V49" i="1"/>
  <c r="V50" i="1"/>
  <c r="V51" i="1"/>
  <c r="V52" i="1"/>
  <c r="V53" i="1"/>
  <c r="V54" i="1"/>
  <c r="V55" i="1"/>
  <c r="V56" i="1"/>
  <c r="V57" i="1"/>
  <c r="V58" i="1"/>
  <c r="V59" i="1"/>
  <c r="V60" i="1"/>
  <c r="V61" i="1"/>
  <c r="V62" i="1"/>
  <c r="V63" i="1"/>
  <c r="V64" i="1"/>
  <c r="V65" i="1"/>
  <c r="V66" i="1"/>
  <c r="V67" i="1"/>
  <c r="V68" i="1"/>
  <c r="V69" i="1"/>
  <c r="V70" i="1"/>
  <c r="V71" i="1"/>
  <c r="V72" i="1"/>
  <c r="V73" i="1"/>
  <c r="V74" i="1"/>
  <c r="V75" i="1"/>
  <c r="V76" i="1"/>
  <c r="V77" i="1"/>
  <c r="V78" i="1"/>
  <c r="V79" i="1"/>
  <c r="V80" i="1"/>
  <c r="V81" i="1"/>
  <c r="V82" i="1"/>
  <c r="V83" i="1"/>
  <c r="V84" i="1"/>
  <c r="V85" i="1"/>
  <c r="V86" i="1"/>
  <c r="V87" i="1"/>
  <c r="V88" i="1"/>
  <c r="V89" i="1"/>
  <c r="V90" i="1"/>
  <c r="V91" i="1"/>
  <c r="V92" i="1"/>
  <c r="V93" i="1"/>
  <c r="V94" i="1"/>
  <c r="V95" i="1"/>
  <c r="V96" i="1"/>
  <c r="V97" i="1"/>
  <c r="V98" i="1"/>
  <c r="V99" i="1"/>
  <c r="V100" i="1"/>
  <c r="V101" i="1"/>
  <c r="V102" i="1"/>
  <c r="V103" i="1"/>
  <c r="V104" i="1"/>
  <c r="V105" i="1"/>
  <c r="V106" i="1"/>
  <c r="U2" i="1"/>
  <c r="U3" i="1"/>
  <c r="U4" i="1"/>
  <c r="U5" i="1"/>
  <c r="U6" i="1"/>
  <c r="U7" i="1"/>
  <c r="U8" i="1"/>
  <c r="U9" i="1"/>
  <c r="U10" i="1"/>
  <c r="U11" i="1"/>
  <c r="U12" i="1"/>
  <c r="U13" i="1"/>
  <c r="U14" i="1"/>
  <c r="U15" i="1"/>
  <c r="U16" i="1"/>
  <c r="U17" i="1"/>
  <c r="U18" i="1"/>
  <c r="U19" i="1"/>
  <c r="U20" i="1"/>
  <c r="U21" i="1"/>
  <c r="U22" i="1"/>
  <c r="U23" i="1"/>
  <c r="U24" i="1"/>
  <c r="U25" i="1"/>
  <c r="U26" i="1"/>
  <c r="U27" i="1"/>
  <c r="U28" i="1"/>
  <c r="U29" i="1"/>
  <c r="U30" i="1"/>
  <c r="U31" i="1"/>
  <c r="U32" i="1"/>
  <c r="U33" i="1"/>
  <c r="U34" i="1"/>
  <c r="U35" i="1"/>
  <c r="U36" i="1"/>
  <c r="U37" i="1"/>
  <c r="U38" i="1"/>
  <c r="U39" i="1"/>
  <c r="U40" i="1"/>
  <c r="U41" i="1"/>
  <c r="U42" i="1"/>
  <c r="U43" i="1"/>
  <c r="U44" i="1"/>
  <c r="U45" i="1"/>
  <c r="U46" i="1"/>
  <c r="U47" i="1"/>
  <c r="U48" i="1"/>
  <c r="U49" i="1"/>
  <c r="U50" i="1"/>
  <c r="U51" i="1"/>
  <c r="U52" i="1"/>
  <c r="U53" i="1"/>
  <c r="U54" i="1"/>
  <c r="U55" i="1"/>
  <c r="U56" i="1"/>
  <c r="U57" i="1"/>
  <c r="U58" i="1"/>
  <c r="U59" i="1"/>
  <c r="U60" i="1"/>
  <c r="U61" i="1"/>
  <c r="U62" i="1"/>
  <c r="U63" i="1"/>
  <c r="U64" i="1"/>
  <c r="U65" i="1"/>
  <c r="U66" i="1"/>
  <c r="U67" i="1"/>
  <c r="U68" i="1"/>
  <c r="U69" i="1"/>
  <c r="U70" i="1"/>
  <c r="U71" i="1"/>
  <c r="U72" i="1"/>
  <c r="U73" i="1"/>
  <c r="U74" i="1"/>
  <c r="U75" i="1"/>
  <c r="U76" i="1"/>
  <c r="U77" i="1"/>
  <c r="U78" i="1"/>
  <c r="U79" i="1"/>
  <c r="U80" i="1"/>
  <c r="U81" i="1"/>
  <c r="U82" i="1"/>
  <c r="U83" i="1"/>
  <c r="U84" i="1"/>
  <c r="U85" i="1"/>
  <c r="U86" i="1"/>
  <c r="U87" i="1"/>
  <c r="U88" i="1"/>
  <c r="U89" i="1"/>
  <c r="U90" i="1"/>
  <c r="U91" i="1"/>
  <c r="U92" i="1"/>
  <c r="U93" i="1"/>
  <c r="U94" i="1"/>
  <c r="U95" i="1"/>
  <c r="U96" i="1"/>
  <c r="U97" i="1"/>
  <c r="U98" i="1"/>
  <c r="U99" i="1"/>
  <c r="U100" i="1"/>
  <c r="U101" i="1"/>
  <c r="U102" i="1"/>
  <c r="U103" i="1"/>
  <c r="U104" i="1"/>
  <c r="U105" i="1"/>
  <c r="U106" i="1"/>
  <c r="S2" i="1"/>
  <c r="S3" i="1"/>
  <c r="S4" i="1"/>
  <c r="S5" i="1"/>
  <c r="S6" i="1"/>
  <c r="S7" i="1"/>
  <c r="S8" i="1"/>
  <c r="S9" i="1"/>
  <c r="S10" i="1"/>
  <c r="S11" i="1"/>
  <c r="S12" i="1"/>
  <c r="S13" i="1"/>
  <c r="S14" i="1"/>
  <c r="S15" i="1"/>
  <c r="S16" i="1"/>
  <c r="S17" i="1"/>
  <c r="S18" i="1"/>
  <c r="S19" i="1"/>
  <c r="S20" i="1"/>
  <c r="S21" i="1"/>
  <c r="S22" i="1"/>
  <c r="S23" i="1"/>
  <c r="S24" i="1"/>
  <c r="S25" i="1"/>
  <c r="S26" i="1"/>
  <c r="S27" i="1"/>
  <c r="S28" i="1"/>
  <c r="S29" i="1"/>
  <c r="S30" i="1"/>
  <c r="S31" i="1"/>
  <c r="S32" i="1"/>
  <c r="S33" i="1"/>
  <c r="S34" i="1"/>
  <c r="S35" i="1"/>
  <c r="S36" i="1"/>
  <c r="S37" i="1"/>
  <c r="S38" i="1"/>
  <c r="S39" i="1"/>
  <c r="S40" i="1"/>
  <c r="S41" i="1"/>
  <c r="S42" i="1"/>
  <c r="S43" i="1"/>
  <c r="S44" i="1"/>
  <c r="S45" i="1"/>
  <c r="S46" i="1"/>
  <c r="S47" i="1"/>
  <c r="S48" i="1"/>
  <c r="S49" i="1"/>
  <c r="S50" i="1"/>
  <c r="S51" i="1"/>
  <c r="S52" i="1"/>
  <c r="S53" i="1"/>
  <c r="S54" i="1"/>
  <c r="S55" i="1"/>
  <c r="S56" i="1"/>
  <c r="S57" i="1"/>
  <c r="S58" i="1"/>
  <c r="S59" i="1"/>
  <c r="S60" i="1"/>
  <c r="S61" i="1"/>
  <c r="S62" i="1"/>
  <c r="S63" i="1"/>
  <c r="S64" i="1"/>
  <c r="S65" i="1"/>
  <c r="S66" i="1"/>
  <c r="S67" i="1"/>
  <c r="S68" i="1"/>
  <c r="S69" i="1"/>
  <c r="S70" i="1"/>
  <c r="S71" i="1"/>
  <c r="S72" i="1"/>
  <c r="S73" i="1"/>
  <c r="S74" i="1"/>
  <c r="S75" i="1"/>
  <c r="S76" i="1"/>
  <c r="S77" i="1"/>
  <c r="S78" i="1"/>
  <c r="S79" i="1"/>
  <c r="S80" i="1"/>
  <c r="S81" i="1"/>
  <c r="S82" i="1"/>
  <c r="S83" i="1"/>
  <c r="S84" i="1"/>
  <c r="S85" i="1"/>
  <c r="S86" i="1"/>
  <c r="S87" i="1"/>
  <c r="S88" i="1"/>
  <c r="S89" i="1"/>
  <c r="S90" i="1"/>
  <c r="S91" i="1"/>
  <c r="S92" i="1"/>
  <c r="S93" i="1"/>
  <c r="S94" i="1"/>
  <c r="S95" i="1"/>
  <c r="S96" i="1"/>
  <c r="S97" i="1"/>
  <c r="S98" i="1"/>
  <c r="S99" i="1"/>
  <c r="S100" i="1"/>
  <c r="S101" i="1"/>
  <c r="S102" i="1"/>
  <c r="S103" i="1"/>
  <c r="S104" i="1"/>
  <c r="S105" i="1"/>
  <c r="S106" i="1"/>
  <c r="T2" i="1"/>
  <c r="T3" i="1"/>
  <c r="T4" i="1"/>
  <c r="T5" i="1"/>
  <c r="T6" i="1"/>
  <c r="T7" i="1"/>
  <c r="T8" i="1"/>
  <c r="T9" i="1"/>
  <c r="T10" i="1"/>
  <c r="T11" i="1"/>
  <c r="T12" i="1"/>
  <c r="T13" i="1"/>
  <c r="T14" i="1"/>
  <c r="T15" i="1"/>
  <c r="T16" i="1"/>
  <c r="T17" i="1"/>
  <c r="T18" i="1"/>
  <c r="T19" i="1"/>
  <c r="T20" i="1"/>
  <c r="T21" i="1"/>
  <c r="T22" i="1"/>
  <c r="T23" i="1"/>
  <c r="T24" i="1"/>
  <c r="T25" i="1"/>
  <c r="T26" i="1"/>
  <c r="T27" i="1"/>
  <c r="T28" i="1"/>
  <c r="T29" i="1"/>
  <c r="T30" i="1"/>
  <c r="T31" i="1"/>
  <c r="T32" i="1"/>
  <c r="T33" i="1"/>
  <c r="T34" i="1"/>
  <c r="T35" i="1"/>
  <c r="T36" i="1"/>
  <c r="T37" i="1"/>
  <c r="T38" i="1"/>
  <c r="T39" i="1"/>
  <c r="T40" i="1"/>
  <c r="T41" i="1"/>
  <c r="T42" i="1"/>
  <c r="T43" i="1"/>
  <c r="T44" i="1"/>
  <c r="T45" i="1"/>
  <c r="T46" i="1"/>
  <c r="T47" i="1"/>
  <c r="T48" i="1"/>
  <c r="T49" i="1"/>
  <c r="T50" i="1"/>
  <c r="T51" i="1"/>
  <c r="T52" i="1"/>
  <c r="T53" i="1"/>
  <c r="T54" i="1"/>
  <c r="T55" i="1"/>
  <c r="T56" i="1"/>
  <c r="T57" i="1"/>
  <c r="T58" i="1"/>
  <c r="T59" i="1"/>
  <c r="T60" i="1"/>
  <c r="T61" i="1"/>
  <c r="T62" i="1"/>
  <c r="T63" i="1"/>
  <c r="T64" i="1"/>
  <c r="T65" i="1"/>
  <c r="T66" i="1"/>
  <c r="T67" i="1"/>
  <c r="T68" i="1"/>
  <c r="T69" i="1"/>
  <c r="T70" i="1"/>
  <c r="T71" i="1"/>
  <c r="T72" i="1"/>
  <c r="T73" i="1"/>
  <c r="T74" i="1"/>
  <c r="T75" i="1"/>
  <c r="T76" i="1"/>
  <c r="T77" i="1"/>
  <c r="T78" i="1"/>
  <c r="T79" i="1"/>
  <c r="T80" i="1"/>
  <c r="T81" i="1"/>
  <c r="T82" i="1"/>
  <c r="T83" i="1"/>
  <c r="T84" i="1"/>
  <c r="T85" i="1"/>
  <c r="T86" i="1"/>
  <c r="T87" i="1"/>
  <c r="T88" i="1"/>
  <c r="T89" i="1"/>
  <c r="T90" i="1"/>
  <c r="T91" i="1"/>
  <c r="T92" i="1"/>
  <c r="T93" i="1"/>
  <c r="T94" i="1"/>
  <c r="T95" i="1"/>
  <c r="T96" i="1"/>
  <c r="T97" i="1"/>
  <c r="T98" i="1"/>
  <c r="T99" i="1"/>
  <c r="T100" i="1"/>
  <c r="T101" i="1"/>
  <c r="T102" i="1"/>
  <c r="T103" i="1"/>
  <c r="T104" i="1"/>
  <c r="T105" i="1"/>
  <c r="T106" i="1"/>
  <c r="R2" i="1"/>
  <c r="R3" i="1"/>
  <c r="R4" i="1"/>
  <c r="R5" i="1"/>
  <c r="R6" i="1"/>
  <c r="R7" i="1"/>
  <c r="R8" i="1"/>
  <c r="R9" i="1"/>
  <c r="R10" i="1"/>
  <c r="R11" i="1"/>
  <c r="R12" i="1"/>
  <c r="R13" i="1"/>
  <c r="R14" i="1"/>
  <c r="R15" i="1"/>
  <c r="R16" i="1"/>
  <c r="R17" i="1"/>
  <c r="R18" i="1"/>
  <c r="R19" i="1"/>
  <c r="R20" i="1"/>
  <c r="R21" i="1"/>
  <c r="R22" i="1"/>
  <c r="R23" i="1"/>
  <c r="R24" i="1"/>
  <c r="R25" i="1"/>
  <c r="R26" i="1"/>
  <c r="R27" i="1"/>
  <c r="R28" i="1"/>
  <c r="R29" i="1"/>
  <c r="R30" i="1"/>
  <c r="R31" i="1"/>
  <c r="R32" i="1"/>
  <c r="R33" i="1"/>
  <c r="R34" i="1"/>
  <c r="R35" i="1"/>
  <c r="R36" i="1"/>
  <c r="R37" i="1"/>
  <c r="R38" i="1"/>
  <c r="R39" i="1"/>
  <c r="R40" i="1"/>
  <c r="R41" i="1"/>
  <c r="R42" i="1"/>
  <c r="R43" i="1"/>
  <c r="R44" i="1"/>
  <c r="R45" i="1"/>
  <c r="R46" i="1"/>
  <c r="R47" i="1"/>
  <c r="R48" i="1"/>
  <c r="R49" i="1"/>
  <c r="R50" i="1"/>
  <c r="R51" i="1"/>
  <c r="R52" i="1"/>
  <c r="R53" i="1"/>
  <c r="R54" i="1"/>
  <c r="R55" i="1"/>
  <c r="R56" i="1"/>
  <c r="R57" i="1"/>
  <c r="R58" i="1"/>
  <c r="R59" i="1"/>
  <c r="R60" i="1"/>
  <c r="R61" i="1"/>
  <c r="R62" i="1"/>
  <c r="R63" i="1"/>
  <c r="R64" i="1"/>
  <c r="R65" i="1"/>
  <c r="R66" i="1"/>
  <c r="R67" i="1"/>
  <c r="R68" i="1"/>
  <c r="R69" i="1"/>
  <c r="R70" i="1"/>
  <c r="R71" i="1"/>
  <c r="R72" i="1"/>
  <c r="R73" i="1"/>
  <c r="R74" i="1"/>
  <c r="R75" i="1"/>
  <c r="R76" i="1"/>
  <c r="R77" i="1"/>
  <c r="R78" i="1"/>
  <c r="R79" i="1"/>
  <c r="R80" i="1"/>
  <c r="R81" i="1"/>
  <c r="R82" i="1"/>
  <c r="R83" i="1"/>
  <c r="R84" i="1"/>
  <c r="R85" i="1"/>
  <c r="R86" i="1"/>
  <c r="R87" i="1"/>
  <c r="R88" i="1"/>
  <c r="R89" i="1"/>
  <c r="R90" i="1"/>
  <c r="R91" i="1"/>
  <c r="R92" i="1"/>
  <c r="R93" i="1"/>
  <c r="R94" i="1"/>
  <c r="R95" i="1"/>
  <c r="R96" i="1"/>
  <c r="R97" i="1"/>
  <c r="R98" i="1"/>
  <c r="R99" i="1"/>
  <c r="R100" i="1"/>
  <c r="R101" i="1"/>
  <c r="R102" i="1"/>
  <c r="R103" i="1"/>
  <c r="R104" i="1"/>
  <c r="R105" i="1"/>
  <c r="R106" i="1"/>
  <c r="P110" i="1"/>
  <c r="K115" i="1"/>
  <c r="P109" i="1"/>
  <c r="K114" i="1"/>
  <c r="P108" i="1"/>
  <c r="K113" i="1"/>
  <c r="O109" i="1"/>
  <c r="O110" i="1"/>
  <c r="O108" i="1"/>
  <c r="J114" i="1"/>
  <c r="J115" i="1"/>
  <c r="J113" i="1"/>
  <c r="M114" i="1"/>
  <c r="M115" i="1"/>
  <c r="M113" i="1"/>
  <c r="I115" i="1"/>
  <c r="I114" i="1"/>
  <c r="I113" i="1"/>
  <c r="J110" i="1"/>
  <c r="K110" i="1"/>
  <c r="L110" i="1"/>
  <c r="M110" i="1"/>
  <c r="N110" i="1"/>
  <c r="Q110" i="1"/>
  <c r="J109" i="1"/>
  <c r="K109" i="1"/>
  <c r="L109" i="1"/>
  <c r="M109" i="1"/>
  <c r="N109" i="1"/>
  <c r="Q109" i="1"/>
  <c r="I110" i="1"/>
  <c r="I109" i="1"/>
  <c r="J108" i="1"/>
  <c r="K108" i="1"/>
  <c r="L108" i="1"/>
  <c r="M108" i="1"/>
  <c r="N108" i="1"/>
  <c r="Q108" i="1"/>
  <c r="I108" i="1"/>
  <c r="AK3" i="1"/>
  <c r="AK4" i="1"/>
  <c r="AK5" i="1"/>
  <c r="AK6" i="1"/>
  <c r="AK7" i="1"/>
  <c r="AK8" i="1"/>
  <c r="AK9" i="1"/>
  <c r="AK10" i="1"/>
  <c r="AK11" i="1"/>
  <c r="AK12" i="1"/>
  <c r="AK13" i="1"/>
  <c r="AK14" i="1"/>
  <c r="AK15" i="1"/>
  <c r="AK16" i="1"/>
  <c r="AK17" i="1"/>
  <c r="AK18" i="1"/>
  <c r="AK19" i="1"/>
  <c r="AK20" i="1"/>
  <c r="AK21" i="1"/>
  <c r="AK22" i="1"/>
  <c r="AK23" i="1"/>
  <c r="AK24" i="1"/>
  <c r="AK25" i="1"/>
  <c r="AK26" i="1"/>
  <c r="AK27" i="1"/>
  <c r="AK28" i="1"/>
  <c r="AK29" i="1"/>
  <c r="AK30" i="1"/>
  <c r="AK31" i="1"/>
  <c r="AK32" i="1"/>
  <c r="AK33" i="1"/>
  <c r="AK34" i="1"/>
  <c r="AK35" i="1"/>
  <c r="AK36" i="1"/>
  <c r="AK37" i="1"/>
  <c r="AK38" i="1"/>
  <c r="AK39" i="1"/>
  <c r="AK40" i="1"/>
  <c r="AK41" i="1"/>
  <c r="AK42" i="1"/>
  <c r="AK43" i="1"/>
  <c r="AK44" i="1"/>
  <c r="AK45" i="1"/>
  <c r="AK46" i="1"/>
  <c r="AK47" i="1"/>
  <c r="AK48" i="1"/>
  <c r="AK49" i="1"/>
  <c r="AK50" i="1"/>
  <c r="AK51" i="1"/>
  <c r="AK52" i="1"/>
  <c r="AK53" i="1"/>
  <c r="AK54" i="1"/>
  <c r="AK55" i="1"/>
  <c r="AK56" i="1"/>
  <c r="AK57" i="1"/>
  <c r="AK58" i="1"/>
  <c r="AK59" i="1"/>
  <c r="AK60" i="1"/>
  <c r="AK61" i="1"/>
  <c r="AK62" i="1"/>
  <c r="AK63" i="1"/>
  <c r="AK64" i="1"/>
  <c r="AK65" i="1"/>
  <c r="AK66" i="1"/>
  <c r="AK67" i="1"/>
  <c r="AK68" i="1"/>
  <c r="AK69" i="1"/>
  <c r="AK70" i="1"/>
  <c r="AK71" i="1"/>
  <c r="AK72" i="1"/>
  <c r="AK73" i="1"/>
  <c r="AK74" i="1"/>
  <c r="AK75" i="1"/>
  <c r="AK76" i="1"/>
  <c r="AK77" i="1"/>
  <c r="AK78" i="1"/>
  <c r="AK79" i="1"/>
  <c r="AK80" i="1"/>
  <c r="AK81" i="1"/>
  <c r="AK82" i="1"/>
  <c r="AK83" i="1"/>
  <c r="AK84" i="1"/>
  <c r="AK85" i="1"/>
  <c r="AK86" i="1"/>
  <c r="AK87" i="1"/>
  <c r="AK88" i="1"/>
  <c r="AK89" i="1"/>
  <c r="AK90" i="1"/>
  <c r="AK91" i="1"/>
  <c r="AK92" i="1"/>
  <c r="AK93" i="1"/>
  <c r="AK94" i="1"/>
  <c r="AK95" i="1"/>
  <c r="AK96" i="1"/>
  <c r="AK97" i="1"/>
  <c r="AK98" i="1"/>
  <c r="AK99" i="1"/>
  <c r="AK100" i="1"/>
  <c r="AK101" i="1"/>
  <c r="AK102" i="1"/>
  <c r="AK103" i="1"/>
  <c r="AK104" i="1"/>
  <c r="AK105" i="1"/>
  <c r="AK106" i="1"/>
  <c r="AK2" i="1"/>
  <c r="E111" i="3"/>
  <c r="D111" i="3"/>
  <c r="E110" i="3"/>
  <c r="D110" i="3"/>
  <c r="E109" i="3"/>
  <c r="D109" i="3"/>
  <c r="G108" i="3"/>
  <c r="AJ70" i="1"/>
  <c r="AJ71" i="1"/>
  <c r="AJ72" i="1"/>
  <c r="AJ73" i="1"/>
  <c r="AJ74" i="1"/>
  <c r="AJ75" i="1"/>
  <c r="AJ76" i="1"/>
  <c r="AJ77" i="1"/>
  <c r="AJ78" i="1"/>
  <c r="AJ79" i="1"/>
  <c r="AJ80" i="1"/>
  <c r="AJ81" i="1"/>
  <c r="AJ82" i="1"/>
  <c r="AJ83" i="1"/>
  <c r="AJ84" i="1"/>
  <c r="AJ85" i="1"/>
  <c r="AJ86" i="1"/>
  <c r="AJ87" i="1"/>
  <c r="AJ88" i="1"/>
  <c r="AJ89" i="1"/>
  <c r="AJ90" i="1"/>
  <c r="AJ91" i="1"/>
  <c r="AJ92" i="1"/>
  <c r="AJ93" i="1"/>
  <c r="AJ94" i="1"/>
  <c r="AJ95" i="1"/>
  <c r="AJ96" i="1"/>
  <c r="AJ97" i="1"/>
  <c r="AJ98" i="1"/>
  <c r="AJ99" i="1"/>
  <c r="AJ100" i="1"/>
  <c r="AJ101" i="1"/>
  <c r="AJ102" i="1"/>
  <c r="AJ103" i="1"/>
  <c r="AJ104" i="1"/>
  <c r="AJ105" i="1"/>
  <c r="AJ106" i="1"/>
  <c r="AJ27" i="1"/>
  <c r="AJ28" i="1"/>
  <c r="AJ29" i="1"/>
  <c r="AJ30" i="1"/>
  <c r="AJ31" i="1"/>
  <c r="AJ32" i="1"/>
  <c r="AJ33" i="1"/>
  <c r="AJ34" i="1"/>
  <c r="AJ35" i="1"/>
  <c r="AJ36" i="1"/>
  <c r="AJ37" i="1"/>
  <c r="AJ38" i="1"/>
  <c r="AJ39" i="1"/>
  <c r="AJ40" i="1"/>
  <c r="AJ41" i="1"/>
  <c r="AJ42" i="1"/>
  <c r="AJ43" i="1"/>
  <c r="AJ44" i="1"/>
  <c r="AJ45" i="1"/>
  <c r="AJ46" i="1"/>
  <c r="AJ47" i="1"/>
  <c r="AJ48" i="1"/>
  <c r="AJ49" i="1"/>
  <c r="AJ50" i="1"/>
  <c r="AJ51" i="1"/>
  <c r="AJ52" i="1"/>
  <c r="AJ53" i="1"/>
  <c r="AJ54" i="1"/>
  <c r="AJ55" i="1"/>
  <c r="AJ56" i="1"/>
  <c r="AJ57" i="1"/>
  <c r="AJ58" i="1"/>
  <c r="AJ59" i="1"/>
  <c r="AJ60" i="1"/>
  <c r="AJ61" i="1"/>
  <c r="AJ62" i="1"/>
  <c r="AJ63" i="1"/>
  <c r="AJ64" i="1"/>
  <c r="AJ65" i="1"/>
  <c r="AJ66" i="1"/>
  <c r="AJ67" i="1"/>
  <c r="AJ68" i="1"/>
  <c r="AJ69" i="1"/>
  <c r="AJ3" i="1"/>
  <c r="AJ4" i="1"/>
  <c r="AJ5" i="1"/>
  <c r="AJ6" i="1"/>
  <c r="AJ7" i="1"/>
  <c r="AJ8" i="1"/>
  <c r="AJ9" i="1"/>
  <c r="AJ10" i="1"/>
  <c r="AJ11" i="1"/>
  <c r="AJ12" i="1"/>
  <c r="AJ13" i="1"/>
  <c r="AJ14" i="1"/>
  <c r="AJ15" i="1"/>
  <c r="AJ16" i="1"/>
  <c r="AJ17" i="1"/>
  <c r="AJ18" i="1"/>
  <c r="AJ19" i="1"/>
  <c r="AJ20" i="1"/>
  <c r="AJ21" i="1"/>
  <c r="AJ22" i="1"/>
  <c r="AJ23" i="1"/>
  <c r="AJ24" i="1"/>
  <c r="AJ25" i="1"/>
  <c r="AJ26" i="1"/>
  <c r="AJ2" i="1"/>
</calcChain>
</file>

<file path=xl/sharedStrings.xml><?xml version="1.0" encoding="utf-8"?>
<sst xmlns="http://schemas.openxmlformats.org/spreadsheetml/2006/main" count="2165" uniqueCount="195">
  <si>
    <t>SC</t>
  </si>
  <si>
    <t>TC</t>
  </si>
  <si>
    <t>snapshot class</t>
  </si>
  <si>
    <t>temporary class</t>
  </si>
  <si>
    <t>a</t>
  </si>
  <si>
    <t>b</t>
  </si>
  <si>
    <t>c</t>
  </si>
  <si>
    <t>d</t>
  </si>
  <si>
    <t>e</t>
  </si>
  <si>
    <t>f</t>
  </si>
  <si>
    <t>g</t>
  </si>
  <si>
    <t>yes</t>
  </si>
  <si>
    <t>no</t>
  </si>
  <si>
    <t>SR</t>
  </si>
  <si>
    <t>temporal relationship</t>
  </si>
  <si>
    <t>TR</t>
  </si>
  <si>
    <t>snapshot attribute</t>
  </si>
  <si>
    <t>snapshot relationship</t>
  </si>
  <si>
    <t>SA</t>
  </si>
  <si>
    <t>temporary attribute</t>
  </si>
  <si>
    <t>TA</t>
  </si>
  <si>
    <t>DEXM</t>
  </si>
  <si>
    <t>DEX</t>
  </si>
  <si>
    <t>dynamic extension</t>
  </si>
  <si>
    <t>(optional)</t>
  </si>
  <si>
    <t>future</t>
  </si>
  <si>
    <t>mandatory</t>
  </si>
  <si>
    <t>past, optional</t>
  </si>
  <si>
    <t>DEX-</t>
  </si>
  <si>
    <t>past, mandatory</t>
  </si>
  <si>
    <t>DEXM-</t>
  </si>
  <si>
    <t>dynamic evolution</t>
  </si>
  <si>
    <t>future, optional</t>
  </si>
  <si>
    <t>DEV</t>
  </si>
  <si>
    <t>DEVM</t>
  </si>
  <si>
    <t>future, mandatory</t>
  </si>
  <si>
    <t>DEV-</t>
  </si>
  <si>
    <t>DEVM-</t>
  </si>
  <si>
    <t>Persistent DEV/DEX</t>
  </si>
  <si>
    <t>dynamic constraints for classes</t>
  </si>
  <si>
    <t>dynamic constraints for relationships</t>
  </si>
  <si>
    <t>Quantitative dynamic constraints for classes</t>
  </si>
  <si>
    <t>QEX</t>
  </si>
  <si>
    <t>quantitative evolution</t>
  </si>
  <si>
    <t>QEXM</t>
  </si>
  <si>
    <t>QEX-</t>
  </si>
  <si>
    <t>QEXM-</t>
  </si>
  <si>
    <t>QEV</t>
  </si>
  <si>
    <t>QEVM</t>
  </si>
  <si>
    <t>QEVM-</t>
  </si>
  <si>
    <t>QEV-</t>
  </si>
  <si>
    <t>RDEX</t>
  </si>
  <si>
    <t>RDEXM</t>
  </si>
  <si>
    <t>REDXM-</t>
  </si>
  <si>
    <t>RDEV-</t>
  </si>
  <si>
    <t>RDEVM</t>
  </si>
  <si>
    <t>RDEV</t>
  </si>
  <si>
    <t>RDEVM-</t>
  </si>
  <si>
    <t>SRDEX/DEV</t>
  </si>
  <si>
    <t>RDEX-</t>
  </si>
  <si>
    <t>past, madatory</t>
  </si>
  <si>
    <t>dynamic constraints for attributes</t>
  </si>
  <si>
    <t>FREEZ</t>
  </si>
  <si>
    <t>frozen attribute</t>
  </si>
  <si>
    <t>AQEV</t>
  </si>
  <si>
    <t>sentence no.</t>
  </si>
  <si>
    <t>sort of</t>
  </si>
  <si>
    <t>I'd say: each C1 having an A1 at some time, may not have an A1 at all times</t>
  </si>
  <si>
    <t>"ceasing …." implies instantaneously, rather than stating so explicitly</t>
  </si>
  <si>
    <t>would be better without the if C1 then, just A(n) C1 may …</t>
  </si>
  <si>
    <t>I like: "After being a C1 for at least/…/exactly D1, a C1 …"</t>
  </si>
  <si>
    <t>I like: "After being a C1 for at least/…/exactly D1, a C1  …"</t>
  </si>
  <si>
    <t>replace "was already" by "was previously"</t>
  </si>
  <si>
    <t>prefer "evolve" to progress (much is worse if late); "at that instant" not explicit</t>
  </si>
  <si>
    <t>rather "but is not a C2 now"</t>
  </si>
  <si>
    <t xml:space="preserve">don’t like "sequentially" and ending R1 isn't clear </t>
  </si>
  <si>
    <t>any more (missing space) better than "now"</t>
  </si>
  <si>
    <t xml:space="preserve">In all these 3 I'm unsure if you mean the value changes or the attribute changes. </t>
  </si>
  <si>
    <t>Val chg: e.g. att Cost changes from 0 to say 100.</t>
  </si>
  <si>
    <t>Att chg: e.g. att OpenAccess value T/F changes to att Cost, value say 100 at the mo</t>
  </si>
  <si>
    <t>D1 is missing from AQEV b.</t>
  </si>
  <si>
    <t>I like adding not concurrent, "preceded" could I think be non/concurrent</t>
  </si>
  <si>
    <t>sort-of's don't make "in the future" undeniably clear</t>
  </si>
  <si>
    <t>No's confusing without explicit mention of time/the past</t>
  </si>
  <si>
    <t>"the same as what" sprung to mind</t>
  </si>
  <si>
    <t>p1</t>
  </si>
  <si>
    <t>p1 - comments (optional)</t>
  </si>
  <si>
    <t>p2</t>
  </si>
  <si>
    <t>-</t>
  </si>
  <si>
    <t>p2 - comments</t>
  </si>
  <si>
    <t>it sounds ambiguous</t>
  </si>
  <si>
    <t>it sounds repetitive</t>
  </si>
  <si>
    <t>it is vague, and difficult to understand it’s meaning</t>
  </si>
  <si>
    <t>it is quite vague</t>
  </si>
  <si>
    <t>it is better than (a) and (b), but still vague</t>
  </si>
  <si>
    <t>it does not sound natural enough</t>
  </si>
  <si>
    <t>it sounds vague</t>
  </si>
  <si>
    <t>these are same as dynamic extension</t>
  </si>
  <si>
    <t>p3</t>
  </si>
  <si>
    <t>p4</t>
  </si>
  <si>
    <t>p5</t>
  </si>
  <si>
    <t>p6</t>
  </si>
  <si>
    <t>p3- comments</t>
  </si>
  <si>
    <t>One assumes that … was supposed to be..D1..</t>
  </si>
  <si>
    <t>e1</t>
  </si>
  <si>
    <t>e2</t>
  </si>
  <si>
    <t>e3</t>
  </si>
  <si>
    <t>The attribute is not mandatory, then the varbalisations are all wrong apart the first one.</t>
  </si>
  <si>
    <t>As before, the verbalisations are wrong</t>
  </si>
  <si>
    <t>The "for" doesn't convey the meaning</t>
  </si>
  <si>
    <t>I don't like "followed" that can be understood as "at the next time point"</t>
  </si>
  <si>
    <t>Also "preceeded" can be misunderstood as "immediately preceeding"</t>
  </si>
  <si>
    <t>Absolutely false!</t>
  </si>
  <si>
    <t>e1 - comments</t>
  </si>
  <si>
    <t>e2 - comments</t>
  </si>
  <si>
    <t>e3 - comments</t>
  </si>
  <si>
    <t>I'd say “at some time” rather than “for some time”</t>
  </si>
  <si>
    <t>I'd expected something like “relationships ..R1..do not endure indefinitely”</t>
  </si>
  <si>
    <t>surprised the choices differ from “DEX”</t>
  </si>
  <si>
    <t>“C1 may become C2 and cease being C1 (in the future)” (?)</t>
  </si>
  <si>
    <t>what happened to (b) (I don't like the “for” qualifier)</t>
  </si>
  <si>
    <t/>
  </si>
  <si>
    <t>“ceasing”?</t>
  </si>
  <si>
    <t>sentence no. (winners in bold red)</t>
  </si>
  <si>
    <t>unanimous or [u] majority  [m] or neitehr [n]</t>
  </si>
  <si>
    <t xml:space="preserve">Captures semantics adequately? (yes/sort of/no) - </t>
  </si>
  <si>
    <t>merged preferred</t>
  </si>
  <si>
    <t>comments on diff</t>
  </si>
  <si>
    <t>m</t>
  </si>
  <si>
    <t>u</t>
  </si>
  <si>
    <t>n</t>
  </si>
  <si>
    <t>(PB) preference for "at some time" cf "for some time"</t>
  </si>
  <si>
    <t>(PA)(PB) note on whether to include the classes in the verbalisation or not</t>
  </si>
  <si>
    <t>(PA) assumption on whether an attribute is assumed to be mandatory or not, affecting verbalisation</t>
  </si>
  <si>
    <t>MK: not this equally, because 1x no</t>
  </si>
  <si>
    <t>(PB) note on different choice options cf DEX</t>
  </si>
  <si>
    <t>(PB) alternative suggestion: "C1 may become C2 and cease being C1 (in the future)"</t>
  </si>
  <si>
    <t>(PA)(PB) 'the "for" does not convey the meaning/not liked; (PB) missing an option b</t>
  </si>
  <si>
    <t>(PB) the 'for not liked; (PB) missing an option b</t>
  </si>
  <si>
    <t>(PA) ambiguity on 'followed' next time or some time</t>
  </si>
  <si>
    <t>(PA) ambiguity on "preceded": does it mean 'previous point' or not</t>
  </si>
  <si>
    <t>(PB) Q about 'ceasing'</t>
  </si>
  <si>
    <t>(PA) a passionate "no"</t>
  </si>
  <si>
    <t>pct.</t>
  </si>
  <si>
    <t>number</t>
  </si>
  <si>
    <t>total sent.</t>
  </si>
  <si>
    <t>total preferences indicated</t>
  </si>
  <si>
    <t>unanimous</t>
  </si>
  <si>
    <t>nr constraints with no preference indicated</t>
  </si>
  <si>
    <t>majority</t>
  </si>
  <si>
    <t>neither</t>
  </si>
  <si>
    <t>p.s.: no comment by (PC)</t>
  </si>
  <si>
    <t>constraints with no 'winner'/to do</t>
  </si>
  <si>
    <t>p.p.s.: hardly any preference indicated by PB</t>
  </si>
  <si>
    <t>p -totals - yes</t>
  </si>
  <si>
    <t>p - totals -sort of</t>
  </si>
  <si>
    <t>p - totals -no</t>
  </si>
  <si>
    <t>e+p</t>
  </si>
  <si>
    <t>e+p yes</t>
  </si>
  <si>
    <t>e+p sortof</t>
  </si>
  <si>
    <t>e+p no</t>
  </si>
  <si>
    <t>p - totals</t>
  </si>
  <si>
    <t>e+p totals</t>
  </si>
  <si>
    <t>pref Es</t>
  </si>
  <si>
    <t>pref Ps</t>
  </si>
  <si>
    <t>pref E+P</t>
  </si>
  <si>
    <t>sortof</t>
  </si>
  <si>
    <t>p</t>
  </si>
  <si>
    <t>pct tot</t>
  </si>
  <si>
    <t xml:space="preserve">unan </t>
  </si>
  <si>
    <t>e totals</t>
  </si>
  <si>
    <t>3s</t>
  </si>
  <si>
    <t>5s</t>
  </si>
  <si>
    <t>8s</t>
  </si>
  <si>
    <t>2s</t>
  </si>
  <si>
    <t>4s</t>
  </si>
  <si>
    <t>7s</t>
  </si>
  <si>
    <t>p2 - NLG</t>
  </si>
  <si>
    <t>p3 - NLG</t>
  </si>
  <si>
    <t>p4 - L</t>
  </si>
  <si>
    <t>p5 - L</t>
  </si>
  <si>
    <t>e and p same pref?</t>
  </si>
  <si>
    <t>same pref?</t>
  </si>
  <si>
    <t>avg yes</t>
  </si>
  <si>
    <t>avg so</t>
  </si>
  <si>
    <t>avg no</t>
  </si>
  <si>
    <t>stdev e</t>
  </si>
  <si>
    <t>stdev p</t>
  </si>
  <si>
    <t>stdev e+p</t>
  </si>
  <si>
    <t>p1 - M - english</t>
  </si>
  <si>
    <t>sentence length</t>
  </si>
  <si>
    <t>l,s,n</t>
  </si>
  <si>
    <t>s</t>
  </si>
  <si>
    <t>l</t>
  </si>
  <si>
    <t>sentence no. (expert winners in bold red)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</si>
</sst>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color rgb="FF000000"/>
      <name val="Calibri"/>
      <family val="2"/>
      <scheme val="minor"/>
    </font>
    <font>
      <b/>
      <i/>
      <sz val="12"/>
      <color theme="1"/>
      <name val="Calibri"/>
      <scheme val="minor"/>
    </font>
    <font>
      <sz val="14"/>
      <color theme="1"/>
      <name val="Calibri"/>
      <scheme val="minor"/>
    </font>
    <font>
      <b/>
      <sz val="14"/>
      <color theme="1"/>
      <name val="Calibri"/>
      <scheme val="minor"/>
    </font>
    <font>
      <b/>
      <i/>
      <sz val="12"/>
      <color rgb="FF000000"/>
      <name val="Calibri"/>
      <family val="2"/>
      <charset val="1"/>
    </font>
    <font>
      <sz val="12"/>
      <color rgb="FFFF0000"/>
      <name val="Calibri"/>
      <family val="2"/>
      <scheme val="minor"/>
    </font>
    <font>
      <b/>
      <sz val="12"/>
      <color rgb="FFFF0000"/>
      <name val="Calibri"/>
      <scheme val="minor"/>
    </font>
    <font>
      <sz val="12"/>
      <name val="Calibri"/>
      <scheme val="minor"/>
    </font>
    <font>
      <b/>
      <i/>
      <sz val="12"/>
      <color rgb="FF000000"/>
      <name val="Calibri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10"/>
        <bgColor auto="1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8"/>
      </bottom>
      <diagonal/>
    </border>
    <border>
      <left style="thin">
        <color indexed="9"/>
      </left>
      <right style="thin">
        <color indexed="9"/>
      </right>
      <top style="thin">
        <color indexed="8"/>
      </top>
      <bottom style="thin">
        <color indexed="9"/>
      </bottom>
      <diagonal/>
    </border>
    <border>
      <left style="thin">
        <color indexed="9"/>
      </left>
      <right style="thin">
        <color indexed="9"/>
      </right>
      <top style="thin">
        <color indexed="8"/>
      </top>
      <bottom style="thin">
        <color indexed="8"/>
      </bottom>
      <diagonal/>
    </border>
    <border>
      <left/>
      <right/>
      <top style="thick">
        <color auto="1"/>
      </top>
      <bottom/>
      <diagonal/>
    </border>
    <border>
      <left/>
      <right/>
      <top/>
      <bottom style="thick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</borders>
  <cellStyleXfs count="93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95">
    <xf numFmtId="0" fontId="0" fillId="0" borderId="0" xfId="0"/>
    <xf numFmtId="0" fontId="4" fillId="0" borderId="0" xfId="0" applyFont="1"/>
    <xf numFmtId="0" fontId="5" fillId="0" borderId="0" xfId="0" applyFont="1"/>
    <xf numFmtId="0" fontId="1" fillId="0" borderId="0" xfId="0" applyFont="1"/>
    <xf numFmtId="0" fontId="0" fillId="0" borderId="1" xfId="0" applyBorder="1"/>
    <xf numFmtId="0" fontId="0" fillId="0" borderId="3" xfId="0" applyBorder="1"/>
    <xf numFmtId="0" fontId="0" fillId="0" borderId="0" xfId="0" applyBorder="1"/>
    <xf numFmtId="0" fontId="0" fillId="0" borderId="2" xfId="0" applyBorder="1"/>
    <xf numFmtId="0" fontId="4" fillId="0" borderId="2" xfId="0" applyFont="1" applyBorder="1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0" xfId="0" applyBorder="1" applyAlignment="1">
      <alignment horizontal="center"/>
    </xf>
    <xf numFmtId="0" fontId="4" fillId="0" borderId="0" xfId="0" applyFont="1" applyAlignment="1">
      <alignment horizontal="center"/>
    </xf>
    <xf numFmtId="0" fontId="4" fillId="0" borderId="1" xfId="0" applyFont="1" applyBorder="1" applyAlignment="1">
      <alignment horizontal="center"/>
    </xf>
    <xf numFmtId="0" fontId="6" fillId="0" borderId="0" xfId="0" applyFont="1"/>
    <xf numFmtId="0" fontId="7" fillId="0" borderId="0" xfId="0" applyFont="1" applyAlignment="1">
      <alignment wrapText="1"/>
    </xf>
    <xf numFmtId="0" fontId="7" fillId="0" borderId="0" xfId="0" applyFont="1" applyAlignment="1">
      <alignment horizontal="center" wrapText="1"/>
    </xf>
    <xf numFmtId="0" fontId="7" fillId="0" borderId="0" xfId="0" applyFont="1"/>
    <xf numFmtId="0" fontId="1" fillId="0" borderId="1" xfId="0" applyFont="1" applyBorder="1"/>
    <xf numFmtId="0" fontId="1" fillId="0" borderId="3" xfId="0" applyFont="1" applyBorder="1"/>
    <xf numFmtId="0" fontId="1" fillId="0" borderId="2" xfId="0" applyFont="1" applyBorder="1"/>
    <xf numFmtId="0" fontId="1" fillId="0" borderId="0" xfId="0" applyFont="1" applyBorder="1"/>
    <xf numFmtId="0" fontId="0" fillId="0" borderId="0" xfId="0" applyFill="1" applyBorder="1"/>
    <xf numFmtId="0" fontId="4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5" fillId="0" borderId="3" xfId="0" applyFont="1" applyBorder="1" applyAlignment="1">
      <alignment horizontal="left"/>
    </xf>
    <xf numFmtId="0" fontId="0" fillId="0" borderId="0" xfId="0" applyAlignment="1">
      <alignment horizontal="center"/>
    </xf>
    <xf numFmtId="0" fontId="5" fillId="0" borderId="0" xfId="0" applyFont="1" applyBorder="1" applyAlignment="1">
      <alignment horizontal="left"/>
    </xf>
    <xf numFmtId="49" fontId="0" fillId="0" borderId="4" xfId="0" applyNumberFormat="1" applyFont="1" applyBorder="1" applyAlignment="1"/>
    <xf numFmtId="49" fontId="0" fillId="0" borderId="5" xfId="0" applyNumberFormat="1" applyFont="1" applyBorder="1" applyAlignment="1"/>
    <xf numFmtId="0" fontId="0" fillId="2" borderId="4" xfId="0" applyNumberFormat="1" applyFont="1" applyFill="1" applyBorder="1" applyAlignment="1"/>
    <xf numFmtId="0" fontId="0" fillId="2" borderId="5" xfId="0" applyNumberFormat="1" applyFont="1" applyFill="1" applyBorder="1" applyAlignment="1"/>
    <xf numFmtId="0" fontId="0" fillId="2" borderId="6" xfId="0" applyNumberFormat="1" applyFont="1" applyFill="1" applyBorder="1" applyAlignment="1"/>
    <xf numFmtId="0" fontId="0" fillId="2" borderId="7" xfId="0" applyNumberFormat="1" applyFont="1" applyFill="1" applyBorder="1" applyAlignment="1"/>
    <xf numFmtId="0" fontId="0" fillId="0" borderId="4" xfId="0" applyFont="1" applyBorder="1" applyAlignment="1"/>
    <xf numFmtId="0" fontId="0" fillId="0" borderId="5" xfId="0" applyFont="1" applyBorder="1" applyAlignment="1"/>
    <xf numFmtId="49" fontId="0" fillId="0" borderId="6" xfId="0" applyNumberFormat="1" applyFont="1" applyBorder="1" applyAlignment="1"/>
    <xf numFmtId="0" fontId="0" fillId="0" borderId="6" xfId="0" applyFont="1" applyBorder="1" applyAlignment="1"/>
    <xf numFmtId="0" fontId="0" fillId="0" borderId="0" xfId="0" quotePrefix="1"/>
    <xf numFmtId="0" fontId="5" fillId="0" borderId="0" xfId="0" applyFont="1" applyProtection="1">
      <protection locked="0"/>
    </xf>
    <xf numFmtId="0" fontId="0" fillId="0" borderId="0" xfId="0" applyFont="1"/>
    <xf numFmtId="0" fontId="0" fillId="0" borderId="0" xfId="0" applyFont="1" applyBorder="1" applyAlignment="1">
      <alignment horizontal="center"/>
    </xf>
    <xf numFmtId="0" fontId="8" fillId="0" borderId="0" xfId="0" applyFont="1" applyBorder="1" applyAlignment="1">
      <alignment horizontal="left"/>
    </xf>
    <xf numFmtId="0" fontId="8" fillId="0" borderId="3" xfId="0" applyFont="1" applyBorder="1" applyAlignment="1">
      <alignment horizontal="left"/>
    </xf>
    <xf numFmtId="0" fontId="1" fillId="0" borderId="0" xfId="0" quotePrefix="1" applyFont="1"/>
    <xf numFmtId="0" fontId="8" fillId="0" borderId="8" xfId="0" applyFont="1" applyBorder="1" applyAlignment="1">
      <alignment horizontal="left"/>
    </xf>
    <xf numFmtId="0" fontId="0" fillId="0" borderId="9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9" xfId="0" applyBorder="1"/>
    <xf numFmtId="0" fontId="0" fillId="0" borderId="8" xfId="0" applyBorder="1"/>
    <xf numFmtId="0" fontId="0" fillId="0" borderId="10" xfId="0" applyBorder="1"/>
    <xf numFmtId="0" fontId="9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0" fillId="0" borderId="0" xfId="0" applyAlignment="1">
      <alignment horizontal="left"/>
    </xf>
    <xf numFmtId="0" fontId="10" fillId="0" borderId="1" xfId="0" applyFont="1" applyBorder="1" applyAlignment="1">
      <alignment horizontal="center"/>
    </xf>
    <xf numFmtId="0" fontId="0" fillId="0" borderId="0" xfId="0" applyFill="1" applyBorder="1" applyAlignment="1">
      <alignment horizontal="left" vertical="top"/>
    </xf>
    <xf numFmtId="0" fontId="4" fillId="0" borderId="0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0" fillId="0" borderId="0" xfId="0" applyAlignment="1">
      <alignment horizontal="left" vertical="center"/>
    </xf>
    <xf numFmtId="0" fontId="5" fillId="0" borderId="0" xfId="0" applyFont="1" applyAlignment="1">
      <alignment horizontal="left"/>
    </xf>
    <xf numFmtId="0" fontId="0" fillId="0" borderId="3" xfId="0" quotePrefix="1" applyBorder="1"/>
    <xf numFmtId="0" fontId="10" fillId="0" borderId="0" xfId="0" applyFont="1" applyBorder="1" applyAlignment="1">
      <alignment horizontal="center"/>
    </xf>
    <xf numFmtId="0" fontId="10" fillId="0" borderId="2" xfId="0" applyFont="1" applyBorder="1" applyAlignment="1">
      <alignment horizontal="center"/>
    </xf>
    <xf numFmtId="0" fontId="5" fillId="0" borderId="3" xfId="0" applyFont="1" applyBorder="1" applyAlignment="1">
      <alignment horizontal="left"/>
    </xf>
    <xf numFmtId="0" fontId="0" fillId="0" borderId="0" xfId="0" applyFill="1" applyBorder="1" applyAlignment="1">
      <alignment horizontal="left"/>
    </xf>
    <xf numFmtId="0" fontId="9" fillId="0" borderId="1" xfId="0" applyFont="1" applyBorder="1" applyAlignment="1">
      <alignment horizontal="center"/>
    </xf>
    <xf numFmtId="0" fontId="11" fillId="0" borderId="0" xfId="0" applyFont="1" applyAlignment="1">
      <alignment horizontal="left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 wrapText="1"/>
    </xf>
    <xf numFmtId="0" fontId="0" fillId="0" borderId="0" xfId="0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5" fillId="0" borderId="3" xfId="0" applyFont="1" applyBorder="1" applyAlignment="1">
      <alignment horizontal="left"/>
    </xf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12" fillId="0" borderId="0" xfId="0" applyFont="1" applyAlignment="1">
      <alignment horizontal="left"/>
    </xf>
    <xf numFmtId="0" fontId="9" fillId="0" borderId="0" xfId="0" applyFont="1" applyBorder="1" applyAlignment="1">
      <alignment horizontal="center"/>
    </xf>
    <xf numFmtId="0" fontId="11" fillId="0" borderId="0" xfId="0" applyFont="1" applyAlignment="1">
      <alignment horizontal="center"/>
    </xf>
    <xf numFmtId="0" fontId="10" fillId="0" borderId="3" xfId="0" applyFont="1" applyBorder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5" fillId="0" borderId="3" xfId="0" applyFont="1" applyBorder="1" applyAlignment="1">
      <alignment horizontal="left"/>
    </xf>
    <xf numFmtId="0" fontId="0" fillId="0" borderId="0" xfId="0" applyAlignment="1">
      <alignment horizontal="center"/>
    </xf>
    <xf numFmtId="49" fontId="0" fillId="0" borderId="4" xfId="0" applyNumberFormat="1" applyFont="1" applyBorder="1" applyAlignment="1"/>
    <xf numFmtId="0" fontId="0" fillId="0" borderId="4" xfId="0" applyFont="1" applyBorder="1" applyAlignment="1"/>
    <xf numFmtId="0" fontId="0" fillId="0" borderId="5" xfId="0" applyFont="1" applyBorder="1" applyAlignment="1"/>
    <xf numFmtId="0" fontId="4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5" fillId="0" borderId="3" xfId="0" applyFont="1" applyBorder="1" applyAlignment="1">
      <alignment horizontal="left"/>
    </xf>
    <xf numFmtId="0" fontId="0" fillId="0" borderId="0" xfId="0" applyAlignment="1">
      <alignment horizontal="center"/>
    </xf>
  </cellXfs>
  <cellStyles count="93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Normal" xfId="0" builtinId="0"/>
  </cellStyles>
  <dxfs count="91"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0"/>
      </font>
      <fill>
        <patternFill patternType="solid">
          <fgColor indexed="64"/>
          <bgColor theme="3" tint="-0.499984740745262"/>
        </patternFill>
      </fill>
    </dxf>
    <dxf>
      <font>
        <color theme="3" tint="0.79998168889431442"/>
      </font>
      <fill>
        <patternFill patternType="solid">
          <fgColor theme="3" tint="-0.249977111117893"/>
          <bgColor theme="3" tint="-0.249977111117893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 patternType="none">
          <fgColor indexed="64"/>
          <bgColor auto="1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sz val="12"/>
        <color rgb="FF006100"/>
        <name val="Calibri"/>
      </font>
      <numFmt numFmtId="0" formatCode="General"/>
      <fill>
        <patternFill>
          <bgColor rgb="FFC6EFCE"/>
        </patternFill>
      </fill>
    </dxf>
    <dxf>
      <font>
        <sz val="12"/>
        <color rgb="FF006100"/>
        <name val="Calibri"/>
      </font>
      <numFmt numFmtId="0" formatCode="General"/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sz val="12"/>
        <color rgb="FF9C0006"/>
        <name val="Calibri"/>
      </font>
      <numFmt numFmtId="0" formatCode="General"/>
      <fill>
        <patternFill>
          <bgColor rgb="FFFFC7CE"/>
        </patternFill>
      </fill>
    </dxf>
    <dxf>
      <font>
        <sz val="12"/>
        <color rgb="FF9C0006"/>
        <name val="Calibri"/>
      </font>
      <numFmt numFmtId="0" formatCode="General"/>
      <fill>
        <patternFill>
          <bgColor rgb="FFFFC7CE"/>
        </patternFill>
      </fill>
    </dxf>
    <dxf>
      <font>
        <sz val="12"/>
        <color rgb="FF9C0006"/>
        <name val="Calibri"/>
      </font>
      <numFmt numFmtId="0" formatCode="General"/>
      <fill>
        <patternFill>
          <bgColor rgb="FFFFC7CE"/>
        </patternFill>
      </fill>
    </dxf>
    <dxf>
      <font>
        <sz val="12"/>
        <color rgb="FF9C0006"/>
        <name val="Calibri"/>
      </font>
      <numFmt numFmtId="0" formatCode="General"/>
      <fill>
        <patternFill>
          <bgColor rgb="FFFFC7CE"/>
        </patternFill>
      </fill>
    </dxf>
    <dxf>
      <font>
        <sz val="12"/>
        <color rgb="FF9C0006"/>
        <name val="Calibri"/>
      </font>
      <numFmt numFmtId="0" formatCode="General"/>
      <fill>
        <patternFill>
          <bgColor rgb="FFFFC7CE"/>
        </patternFill>
      </fill>
    </dxf>
    <dxf>
      <font>
        <sz val="12"/>
        <color rgb="FF9C0006"/>
        <name val="Calibri"/>
      </font>
      <numFmt numFmtId="0" formatCode="General"/>
      <fill>
        <patternFill>
          <bgColor rgb="FFFFC7CE"/>
        </patternFill>
      </fill>
    </dxf>
    <dxf>
      <font>
        <sz val="12"/>
        <color rgb="FF9C0006"/>
        <name val="Calibri"/>
      </font>
      <numFmt numFmtId="0" formatCode="General"/>
      <fill>
        <patternFill>
          <bgColor rgb="FFFFC7CE"/>
        </patternFill>
      </fill>
    </dxf>
    <dxf>
      <font>
        <sz val="12"/>
        <color rgb="FF9C0006"/>
        <name val="Calibri"/>
      </font>
      <numFmt numFmtId="0" formatCode="General"/>
      <fill>
        <patternFill>
          <bgColor rgb="FFFFC7CE"/>
        </patternFill>
      </fill>
    </dxf>
    <dxf>
      <font>
        <sz val="12"/>
        <color rgb="FF9C0006"/>
        <name val="Calibri"/>
      </font>
      <numFmt numFmtId="0" formatCode="General"/>
      <fill>
        <patternFill>
          <bgColor rgb="FFFFC7CE"/>
        </patternFill>
      </fill>
    </dxf>
    <dxf>
      <font>
        <sz val="12"/>
        <color rgb="FF9C0006"/>
        <name val="Calibri"/>
      </font>
      <numFmt numFmtId="0" formatCode="General"/>
      <fill>
        <patternFill>
          <bgColor rgb="FFFFC7CE"/>
        </patternFill>
      </fill>
    </dxf>
    <dxf>
      <font>
        <sz val="12"/>
        <color rgb="FF9C0006"/>
        <name val="Calibri"/>
      </font>
      <numFmt numFmtId="0" formatCode="General"/>
      <fill>
        <patternFill>
          <bgColor rgb="FFFFC7CE"/>
        </patternFill>
      </fill>
    </dxf>
    <dxf>
      <font>
        <sz val="12"/>
        <color rgb="FF9C0006"/>
        <name val="Calibri"/>
      </font>
      <numFmt numFmtId="0" formatCode="General"/>
      <fill>
        <patternFill>
          <bgColor rgb="FFFFC7CE"/>
        </patternFill>
      </fill>
    </dxf>
    <dxf>
      <font>
        <sz val="12"/>
        <color rgb="FF9C0006"/>
        <name val="Calibri"/>
      </font>
      <numFmt numFmtId="0" formatCode="General"/>
      <fill>
        <patternFill>
          <bgColor rgb="FFFFC7CE"/>
        </patternFill>
      </fill>
    </dxf>
    <dxf>
      <font>
        <sz val="12"/>
        <color rgb="FF9C0006"/>
        <name val="Calibri"/>
      </font>
      <numFmt numFmtId="0" formatCode="General"/>
      <fill>
        <patternFill>
          <bgColor rgb="FFFFC7CE"/>
        </patternFill>
      </fill>
    </dxf>
    <dxf>
      <font>
        <sz val="12"/>
        <color rgb="FF9C0006"/>
        <name val="Calibri"/>
      </font>
      <numFmt numFmtId="0" formatCode="General"/>
      <fill>
        <patternFill>
          <bgColor rgb="FFFFC7CE"/>
        </patternFill>
      </fill>
    </dxf>
    <dxf>
      <font>
        <sz val="12"/>
        <color rgb="FF9C0006"/>
        <name val="Calibri"/>
      </font>
      <numFmt numFmtId="0" formatCode="General"/>
      <fill>
        <patternFill>
          <bgColor rgb="FFFFC7CE"/>
        </patternFill>
      </fill>
    </dxf>
    <dxf>
      <font>
        <sz val="12"/>
        <color rgb="FF9C0006"/>
        <name val="Calibri"/>
      </font>
      <numFmt numFmtId="0" formatCode="General"/>
      <fill>
        <patternFill>
          <bgColor rgb="FFFFC7CE"/>
        </patternFill>
      </fill>
    </dxf>
    <dxf>
      <font>
        <sz val="12"/>
        <color rgb="FF9C0006"/>
        <name val="Calibri"/>
      </font>
      <numFmt numFmtId="0" formatCode="General"/>
      <fill>
        <patternFill>
          <bgColor rgb="FFFFC7CE"/>
        </patternFill>
      </fill>
    </dxf>
    <dxf>
      <font>
        <sz val="12"/>
        <color rgb="FF9C0006"/>
        <name val="Calibri"/>
      </font>
      <numFmt numFmtId="0" formatCode="General"/>
      <fill>
        <patternFill>
          <bgColor rgb="FFFFC7CE"/>
        </patternFill>
      </fill>
    </dxf>
    <dxf>
      <font>
        <sz val="12"/>
        <color rgb="FF9C0006"/>
        <name val="Calibri"/>
      </font>
      <numFmt numFmtId="0" formatCode="General"/>
      <fill>
        <patternFill>
          <bgColor rgb="FFFFC7CE"/>
        </patternFill>
      </fill>
    </dxf>
    <dxf>
      <font>
        <sz val="12"/>
        <color rgb="FF9C0006"/>
        <name val="Calibri"/>
      </font>
      <numFmt numFmtId="0" formatCode="General"/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sz val="12"/>
        <color rgb="FF006100"/>
        <name val="Calibri"/>
      </font>
      <numFmt numFmtId="0" formatCode="General"/>
      <fill>
        <patternFill>
          <bgColor rgb="FFC6EFCE"/>
        </patternFill>
      </fill>
    </dxf>
    <dxf>
      <font>
        <sz val="12"/>
        <color rgb="FF006100"/>
        <name val="Calibri"/>
      </font>
      <numFmt numFmtId="0" formatCode="General"/>
      <fill>
        <patternFill>
          <bgColor rgb="FFC6EFCE"/>
        </patternFill>
      </fill>
    </dxf>
    <dxf>
      <font>
        <sz val="12"/>
        <color rgb="FF9C0006"/>
        <name val="Calibri"/>
      </font>
      <numFmt numFmtId="0" formatCode="General"/>
      <fill>
        <patternFill>
          <bgColor rgb="FFFFC7CE"/>
        </patternFill>
      </fill>
    </dxf>
    <dxf>
      <font>
        <sz val="12"/>
        <color rgb="FF9C0006"/>
        <name val="Calibri"/>
      </font>
      <numFmt numFmtId="0" formatCode="General"/>
      <fill>
        <patternFill>
          <bgColor rgb="FFFFC7CE"/>
        </patternFill>
      </fill>
    </dxf>
    <dxf>
      <font>
        <color rgb="FF9C0006"/>
      </font>
      <fill>
        <patternFill patternType="solid">
          <fgColor indexed="11"/>
          <bgColor indexed="12"/>
        </patternFill>
      </fill>
    </dxf>
    <dxf>
      <font>
        <color rgb="FF9C0006"/>
      </font>
      <fill>
        <patternFill patternType="solid">
          <fgColor indexed="11"/>
          <bgColor indexed="12"/>
        </patternFill>
      </fill>
    </dxf>
    <dxf>
      <font>
        <color rgb="FF9C0006"/>
      </font>
      <fill>
        <patternFill patternType="solid">
          <fgColor indexed="11"/>
          <bgColor indexed="12"/>
        </patternFill>
      </fill>
    </dxf>
    <dxf>
      <font>
        <color rgb="FF9C0006"/>
      </font>
      <fill>
        <patternFill patternType="solid">
          <fgColor indexed="11"/>
          <bgColor indexed="12"/>
        </patternFill>
      </fill>
    </dxf>
    <dxf>
      <font>
        <color rgb="FF9C0006"/>
      </font>
      <fill>
        <patternFill patternType="solid">
          <fgColor indexed="11"/>
          <bgColor indexed="1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1" Type="http://schemas.openxmlformats.org/officeDocument/2006/relationships/sharedStrings" Target="sharedStrings.xml"/><Relationship Id="rId12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externalLink" Target="externalLinks/externalLink1.xml"/><Relationship Id="rId6" Type="http://schemas.openxmlformats.org/officeDocument/2006/relationships/externalLink" Target="externalLinks/externalLink2.xml"/><Relationship Id="rId7" Type="http://schemas.openxmlformats.org/officeDocument/2006/relationships/externalLink" Target="externalLinks/externalLink3.xml"/><Relationship Id="rId8" Type="http://schemas.openxmlformats.org/officeDocument/2006/relationships/externalLink" Target="externalLinks/externalLink4.xml"/><Relationship Id="rId9" Type="http://schemas.openxmlformats.org/officeDocument/2006/relationships/theme" Target="theme/theme1.xml"/><Relationship Id="rId10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Main!$I$119</c:f>
              <c:strCache>
                <c:ptCount val="1"/>
                <c:pt idx="0">
                  <c:v>e</c:v>
                </c:pt>
              </c:strCache>
            </c:strRef>
          </c:tx>
          <c:invertIfNegative val="0"/>
          <c:cat>
            <c:strRef>
              <c:f>Main!$H$120:$H$122</c:f>
              <c:strCache>
                <c:ptCount val="3"/>
                <c:pt idx="0">
                  <c:v>avg yes</c:v>
                </c:pt>
                <c:pt idx="1">
                  <c:v>avg so</c:v>
                </c:pt>
                <c:pt idx="2">
                  <c:v>avg no</c:v>
                </c:pt>
              </c:strCache>
            </c:strRef>
          </c:cat>
          <c:val>
            <c:numRef>
              <c:f>Main!$I$120:$I$122</c:f>
              <c:numCache>
                <c:formatCode>General</c:formatCode>
                <c:ptCount val="3"/>
                <c:pt idx="0">
                  <c:v>41.66666666666666</c:v>
                </c:pt>
                <c:pt idx="1">
                  <c:v>32.66666666666666</c:v>
                </c:pt>
                <c:pt idx="2">
                  <c:v>26.66666666666667</c:v>
                </c:pt>
              </c:numCache>
            </c:numRef>
          </c:val>
        </c:ser>
        <c:ser>
          <c:idx val="1"/>
          <c:order val="1"/>
          <c:tx>
            <c:strRef>
              <c:f>Main!$K$119</c:f>
              <c:strCache>
                <c:ptCount val="1"/>
                <c:pt idx="0">
                  <c:v>p</c:v>
                </c:pt>
              </c:strCache>
            </c:strRef>
          </c:tx>
          <c:invertIfNegative val="0"/>
          <c:cat>
            <c:strRef>
              <c:f>Main!$H$120:$H$122</c:f>
              <c:strCache>
                <c:ptCount val="3"/>
                <c:pt idx="0">
                  <c:v>avg yes</c:v>
                </c:pt>
                <c:pt idx="1">
                  <c:v>avg so</c:v>
                </c:pt>
                <c:pt idx="2">
                  <c:v>avg no</c:v>
                </c:pt>
              </c:strCache>
            </c:strRef>
          </c:cat>
          <c:val>
            <c:numRef>
              <c:f>Main!$K$120:$K$122</c:f>
              <c:numCache>
                <c:formatCode>General</c:formatCode>
                <c:ptCount val="3"/>
                <c:pt idx="0">
                  <c:v>64.8</c:v>
                </c:pt>
                <c:pt idx="1">
                  <c:v>26.0</c:v>
                </c:pt>
                <c:pt idx="2">
                  <c:v>8.8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24698632"/>
        <c:axId val="2124505624"/>
      </c:barChart>
      <c:catAx>
        <c:axId val="2124698632"/>
        <c:scaling>
          <c:orientation val="minMax"/>
        </c:scaling>
        <c:delete val="0"/>
        <c:axPos val="b"/>
        <c:majorTickMark val="out"/>
        <c:minorTickMark val="none"/>
        <c:tickLblPos val="nextTo"/>
        <c:crossAx val="2124505624"/>
        <c:crosses val="autoZero"/>
        <c:auto val="1"/>
        <c:lblAlgn val="ctr"/>
        <c:lblOffset val="100"/>
        <c:noMultiLvlLbl val="0"/>
      </c:catAx>
      <c:valAx>
        <c:axId val="212450562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2469863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247650</xdr:colOff>
      <xdr:row>120</xdr:row>
      <xdr:rowOff>114300</xdr:rowOff>
    </xdr:from>
    <xdr:to>
      <xdr:col>27</xdr:col>
      <xdr:colOff>298450</xdr:colOff>
      <xdr:row>135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riakeet/Desktop/drafts/temporalVerbNLG/ExpertsData/Answers-Artale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riakeet/Desktop/drafts/temporalVerbNLG/ExpertsData/Answers-Rhyzikov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Answers%20-%20Ivan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riakeet/Desktop/drafts/temporalVerbNLG/ExpertsData/Answers-merged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Main"/>
      <sheetName val="Sheet2"/>
    </sheetNames>
    <sheetDataSet>
      <sheetData sheetId="0" refreshError="1"/>
      <sheetData sheetId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Main"/>
      <sheetName val="Sheet2"/>
    </sheetNames>
    <sheetDataSet>
      <sheetData sheetId="0" refreshError="1"/>
      <sheetData sheetId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Main"/>
      <sheetName val="Sheet2"/>
    </sheetNames>
    <sheetDataSet>
      <sheetData sheetId="0" refreshError="1"/>
      <sheetData sheetId="1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Main"/>
      <sheetName val="Sheet2"/>
      <sheetName val="Sheet1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122"/>
  <sheetViews>
    <sheetView workbookViewId="0">
      <pane xSplit="2" ySplit="1" topLeftCell="C2" activePane="bottomRight" state="frozen"/>
      <selection pane="topRight" activeCell="C1" sqref="C1"/>
      <selection pane="bottomLeft" activeCell="A2" sqref="A2"/>
      <selection pane="bottomRight" activeCell="F10" sqref="F10"/>
    </sheetView>
  </sheetViews>
  <sheetFormatPr baseColWidth="10" defaultColWidth="11" defaultRowHeight="15" x14ac:dyDescent="0"/>
  <cols>
    <col min="1" max="1" width="4.83203125" customWidth="1"/>
    <col min="2" max="2" width="18.83203125" customWidth="1"/>
    <col min="3" max="3" width="11" style="3"/>
    <col min="4" max="4" width="9.83203125" style="9" customWidth="1"/>
    <col min="5" max="6" width="7.5" style="28" customWidth="1"/>
    <col min="7" max="7" width="9.83203125" style="28" customWidth="1"/>
    <col min="8" max="8" width="9.83203125" style="77" customWidth="1"/>
    <col min="9" max="9" width="6" style="28" customWidth="1"/>
    <col min="10" max="11" width="6.33203125" style="28" customWidth="1"/>
    <col min="12" max="12" width="5.6640625" customWidth="1"/>
    <col min="13" max="14" width="6" customWidth="1"/>
    <col min="15" max="15" width="5.83203125" customWidth="1"/>
    <col min="16" max="17" width="5" customWidth="1"/>
    <col min="18" max="18" width="4" style="28" customWidth="1"/>
    <col min="19" max="19" width="5" style="28" customWidth="1"/>
    <col min="20" max="22" width="4.83203125" style="28" customWidth="1"/>
    <col min="23" max="23" width="5.83203125" style="28" customWidth="1"/>
    <col min="24" max="24" width="5.83203125" style="78" customWidth="1"/>
    <col min="26" max="26" width="4.83203125" customWidth="1"/>
    <col min="27" max="27" width="4.1640625" customWidth="1"/>
    <col min="28" max="28" width="4" customWidth="1"/>
    <col min="29" max="29" width="4.1640625" style="9" customWidth="1"/>
    <col min="30" max="30" width="4.5" style="28" customWidth="1"/>
    <col min="31" max="32" width="4" customWidth="1"/>
    <col min="33" max="33" width="3.33203125" customWidth="1"/>
    <col min="34" max="34" width="3.1640625" customWidth="1"/>
    <col min="35" max="35" width="5" customWidth="1"/>
    <col min="36" max="36" width="8.5" style="28" customWidth="1"/>
    <col min="37" max="37" width="9.33203125" style="28" customWidth="1"/>
    <col min="41" max="41" width="23" customWidth="1"/>
    <col min="42" max="42" width="33" customWidth="1"/>
  </cols>
  <sheetData>
    <row r="1" spans="1:43" ht="69" customHeight="1">
      <c r="A1" s="16"/>
      <c r="B1" s="16"/>
      <c r="C1" s="19"/>
      <c r="D1" s="18" t="s">
        <v>65</v>
      </c>
      <c r="E1" s="18" t="s">
        <v>163</v>
      </c>
      <c r="F1" s="18" t="s">
        <v>164</v>
      </c>
      <c r="G1" s="18" t="s">
        <v>165</v>
      </c>
      <c r="H1" s="18" t="s">
        <v>181</v>
      </c>
      <c r="I1" s="18" t="s">
        <v>104</v>
      </c>
      <c r="J1" s="18" t="s">
        <v>105</v>
      </c>
      <c r="K1" s="18" t="s">
        <v>106</v>
      </c>
      <c r="L1" s="17" t="s">
        <v>189</v>
      </c>
      <c r="M1" s="17" t="s">
        <v>177</v>
      </c>
      <c r="N1" s="3" t="s">
        <v>178</v>
      </c>
      <c r="O1" s="3" t="s">
        <v>179</v>
      </c>
      <c r="P1" s="3" t="s">
        <v>180</v>
      </c>
      <c r="Q1" t="s">
        <v>101</v>
      </c>
      <c r="R1" s="72" t="s">
        <v>154</v>
      </c>
      <c r="S1" s="72" t="s">
        <v>155</v>
      </c>
      <c r="T1" s="72" t="s">
        <v>156</v>
      </c>
      <c r="U1" s="72" t="s">
        <v>158</v>
      </c>
      <c r="V1" s="72" t="s">
        <v>159</v>
      </c>
      <c r="W1" s="72" t="s">
        <v>160</v>
      </c>
      <c r="X1" s="72"/>
      <c r="Y1" s="40"/>
      <c r="Z1" s="46" t="s">
        <v>104</v>
      </c>
      <c r="AA1" s="46" t="s">
        <v>105</v>
      </c>
      <c r="AB1" s="46" t="s">
        <v>106</v>
      </c>
      <c r="AC1" s="18" t="s">
        <v>85</v>
      </c>
      <c r="AD1" s="18" t="s">
        <v>87</v>
      </c>
      <c r="AE1" s="3" t="s">
        <v>98</v>
      </c>
      <c r="AF1" s="3" t="s">
        <v>99</v>
      </c>
      <c r="AG1" s="3" t="s">
        <v>100</v>
      </c>
      <c r="AH1" t="s">
        <v>101</v>
      </c>
      <c r="AI1" s="3" t="s">
        <v>170</v>
      </c>
      <c r="AJ1" s="71" t="s">
        <v>161</v>
      </c>
      <c r="AK1" s="71" t="s">
        <v>162</v>
      </c>
      <c r="AL1" s="3" t="s">
        <v>113</v>
      </c>
      <c r="AM1" s="3" t="s">
        <v>114</v>
      </c>
      <c r="AN1" s="3" t="s">
        <v>115</v>
      </c>
      <c r="AO1" s="17" t="s">
        <v>86</v>
      </c>
      <c r="AP1" s="17" t="s">
        <v>89</v>
      </c>
      <c r="AQ1" s="3" t="s">
        <v>102</v>
      </c>
    </row>
    <row r="2" spans="1:43">
      <c r="A2">
        <v>1</v>
      </c>
      <c r="B2" t="s">
        <v>2</v>
      </c>
      <c r="C2" s="3" t="s">
        <v>0</v>
      </c>
      <c r="D2" s="9" t="s">
        <v>4</v>
      </c>
      <c r="E2" s="54" t="s">
        <v>4</v>
      </c>
      <c r="F2" s="55" t="s">
        <v>4</v>
      </c>
      <c r="G2" s="54" t="s">
        <v>4</v>
      </c>
      <c r="H2" s="54"/>
      <c r="I2" t="s">
        <v>11</v>
      </c>
      <c r="J2" t="s">
        <v>11</v>
      </c>
      <c r="K2" s="42" t="s">
        <v>66</v>
      </c>
      <c r="L2" t="s">
        <v>11</v>
      </c>
      <c r="M2" s="30" t="s">
        <v>11</v>
      </c>
      <c r="N2" s="42" t="s">
        <v>11</v>
      </c>
      <c r="O2" t="s">
        <v>11</v>
      </c>
      <c r="P2" t="s">
        <v>11</v>
      </c>
      <c r="R2" s="28">
        <f>COUNTIF($L2:$Q2,"yes")</f>
        <v>5</v>
      </c>
      <c r="S2" s="28">
        <f>COUNTIF($L2:$Q2,"sort of")</f>
        <v>0</v>
      </c>
      <c r="T2" s="28">
        <f>COUNTIF($L2:$Q2,"no")</f>
        <v>0</v>
      </c>
      <c r="U2" s="28">
        <f>COUNTIF($I2:$Q2,"yes")</f>
        <v>7</v>
      </c>
      <c r="V2" s="28">
        <f>COUNTIF($I2:$Q2,"sort of")</f>
        <v>1</v>
      </c>
      <c r="W2" s="28">
        <f>COUNTIF($I2:$Q2,"no")</f>
        <v>0</v>
      </c>
      <c r="Z2" s="28">
        <v>0</v>
      </c>
      <c r="AA2" s="28">
        <v>1</v>
      </c>
      <c r="AB2" s="73">
        <v>0</v>
      </c>
      <c r="AC2" s="9">
        <v>0</v>
      </c>
      <c r="AD2" s="32">
        <v>1</v>
      </c>
      <c r="AE2" s="28">
        <v>1</v>
      </c>
      <c r="AF2" s="70">
        <v>0</v>
      </c>
      <c r="AG2" s="77">
        <v>1</v>
      </c>
      <c r="AI2">
        <f>SUM(Z2:AB2)</f>
        <v>1</v>
      </c>
      <c r="AJ2" s="28">
        <f>SUM(AC2:AH2)</f>
        <v>3</v>
      </c>
      <c r="AK2" s="28">
        <f>SUM(Z2:AH2)</f>
        <v>4</v>
      </c>
      <c r="AP2" s="36"/>
    </row>
    <row r="3" spans="1:43">
      <c r="D3" s="9" t="s">
        <v>5</v>
      </c>
      <c r="E3" s="28" t="s">
        <v>5</v>
      </c>
      <c r="F3" s="77" t="s">
        <v>5</v>
      </c>
      <c r="G3" s="74" t="s">
        <v>5</v>
      </c>
      <c r="H3" s="74"/>
      <c r="I3" t="s">
        <v>66</v>
      </c>
      <c r="J3" t="s">
        <v>66</v>
      </c>
      <c r="K3" s="42" t="s">
        <v>12</v>
      </c>
      <c r="L3" t="s">
        <v>11</v>
      </c>
      <c r="M3" s="30" t="s">
        <v>11</v>
      </c>
      <c r="N3" s="42" t="s">
        <v>11</v>
      </c>
      <c r="O3" t="s">
        <v>11</v>
      </c>
      <c r="P3" t="s">
        <v>66</v>
      </c>
      <c r="R3" s="28">
        <f t="shared" ref="R3:R66" si="0">COUNTIF($L3:$Q3,"yes")</f>
        <v>4</v>
      </c>
      <c r="S3" s="28">
        <f t="shared" ref="S3:S66" si="1">COUNTIF($L3:$Q3,"sort of")</f>
        <v>1</v>
      </c>
      <c r="T3" s="28">
        <f t="shared" ref="T3:T66" si="2">COUNTIF($L3:$Q3,"no")</f>
        <v>0</v>
      </c>
      <c r="U3" s="28">
        <f t="shared" ref="U3:U66" si="3">COUNTIF($I3:$Q3,"yes")</f>
        <v>4</v>
      </c>
      <c r="V3" s="28">
        <f t="shared" ref="V3:V66" si="4">COUNTIF($I3:$Q3,"sort of")</f>
        <v>3</v>
      </c>
      <c r="W3" s="28">
        <f t="shared" ref="W3:W66" si="5">COUNTIF($I3:$Q3,"no")</f>
        <v>1</v>
      </c>
      <c r="Z3" s="28">
        <v>0</v>
      </c>
      <c r="AA3" s="28">
        <v>0</v>
      </c>
      <c r="AB3" s="73">
        <v>0</v>
      </c>
      <c r="AC3" s="9">
        <v>0</v>
      </c>
      <c r="AD3" s="32">
        <v>0</v>
      </c>
      <c r="AE3" s="28">
        <v>0</v>
      </c>
      <c r="AF3" s="70">
        <v>0</v>
      </c>
      <c r="AG3" s="77">
        <v>0</v>
      </c>
      <c r="AI3">
        <f t="shared" ref="AI3:AI66" si="6">SUM(Z3:AB3)</f>
        <v>0</v>
      </c>
      <c r="AJ3" s="28">
        <f t="shared" ref="AJ3:AJ66" si="7">SUM(AC3:AH3)</f>
        <v>0</v>
      </c>
      <c r="AK3" s="28">
        <f t="shared" ref="AK3:AK66" si="8">SUM(Z3:AH3)</f>
        <v>0</v>
      </c>
      <c r="AP3" s="36"/>
    </row>
    <row r="4" spans="1:43">
      <c r="D4" s="9" t="s">
        <v>6</v>
      </c>
      <c r="E4" s="28" t="s">
        <v>6</v>
      </c>
      <c r="F4" s="77" t="s">
        <v>6</v>
      </c>
      <c r="G4" s="54" t="s">
        <v>6</v>
      </c>
      <c r="H4" s="54"/>
      <c r="I4" t="s">
        <v>11</v>
      </c>
      <c r="J4" t="s">
        <v>11</v>
      </c>
      <c r="K4" s="42" t="s">
        <v>11</v>
      </c>
      <c r="L4" t="s">
        <v>11</v>
      </c>
      <c r="M4" s="30" t="s">
        <v>11</v>
      </c>
      <c r="N4" s="42" t="s">
        <v>11</v>
      </c>
      <c r="O4" t="s">
        <v>11</v>
      </c>
      <c r="P4" t="s">
        <v>66</v>
      </c>
      <c r="R4" s="28">
        <f t="shared" si="0"/>
        <v>4</v>
      </c>
      <c r="S4" s="28">
        <f t="shared" si="1"/>
        <v>1</v>
      </c>
      <c r="T4" s="28">
        <f t="shared" si="2"/>
        <v>0</v>
      </c>
      <c r="U4" s="28">
        <f t="shared" si="3"/>
        <v>7</v>
      </c>
      <c r="V4" s="28">
        <f t="shared" si="4"/>
        <v>1</v>
      </c>
      <c r="W4" s="28">
        <f t="shared" si="5"/>
        <v>0</v>
      </c>
      <c r="Z4" s="28">
        <v>0</v>
      </c>
      <c r="AA4" s="28">
        <v>0</v>
      </c>
      <c r="AB4" s="73">
        <v>0</v>
      </c>
      <c r="AC4" s="9">
        <v>0</v>
      </c>
      <c r="AD4" s="32">
        <v>0</v>
      </c>
      <c r="AE4" s="28">
        <v>0</v>
      </c>
      <c r="AF4" s="70">
        <v>0</v>
      </c>
      <c r="AG4" s="77">
        <v>0</v>
      </c>
      <c r="AI4">
        <f t="shared" si="6"/>
        <v>0</v>
      </c>
      <c r="AJ4" s="28">
        <f t="shared" si="7"/>
        <v>0</v>
      </c>
      <c r="AK4" s="28">
        <f t="shared" si="8"/>
        <v>0</v>
      </c>
      <c r="AP4" s="36"/>
    </row>
    <row r="5" spans="1:43">
      <c r="D5" s="9" t="s">
        <v>7</v>
      </c>
      <c r="E5" s="55" t="s">
        <v>7</v>
      </c>
      <c r="F5" s="77" t="s">
        <v>7</v>
      </c>
      <c r="G5" s="74" t="s">
        <v>7</v>
      </c>
      <c r="H5" s="74"/>
      <c r="I5" t="s">
        <v>66</v>
      </c>
      <c r="J5" t="s">
        <v>11</v>
      </c>
      <c r="K5" s="42" t="s">
        <v>11</v>
      </c>
      <c r="L5" t="s">
        <v>11</v>
      </c>
      <c r="M5" s="30" t="s">
        <v>11</v>
      </c>
      <c r="N5" s="42" t="s">
        <v>11</v>
      </c>
      <c r="O5" t="s">
        <v>11</v>
      </c>
      <c r="P5" t="s">
        <v>66</v>
      </c>
      <c r="R5" s="28">
        <f t="shared" si="0"/>
        <v>4</v>
      </c>
      <c r="S5" s="28">
        <f t="shared" si="1"/>
        <v>1</v>
      </c>
      <c r="T5" s="28">
        <f t="shared" si="2"/>
        <v>0</v>
      </c>
      <c r="U5" s="28">
        <f t="shared" si="3"/>
        <v>6</v>
      </c>
      <c r="V5" s="28">
        <f t="shared" si="4"/>
        <v>2</v>
      </c>
      <c r="W5" s="28">
        <f t="shared" si="5"/>
        <v>0</v>
      </c>
      <c r="Z5" s="28">
        <v>0</v>
      </c>
      <c r="AA5" s="28">
        <v>0</v>
      </c>
      <c r="AB5" s="73">
        <v>1</v>
      </c>
      <c r="AC5" s="9">
        <v>0</v>
      </c>
      <c r="AD5" s="32">
        <v>0</v>
      </c>
      <c r="AE5" s="28">
        <v>0</v>
      </c>
      <c r="AF5" s="70">
        <v>1</v>
      </c>
      <c r="AG5" s="77">
        <v>0</v>
      </c>
      <c r="AI5">
        <f t="shared" si="6"/>
        <v>1</v>
      </c>
      <c r="AJ5" s="28">
        <f t="shared" si="7"/>
        <v>1</v>
      </c>
      <c r="AK5" s="28">
        <f t="shared" si="8"/>
        <v>2</v>
      </c>
      <c r="AP5" s="36"/>
    </row>
    <row r="6" spans="1:43">
      <c r="D6" s="9" t="s">
        <v>8</v>
      </c>
      <c r="E6" s="28" t="s">
        <v>8</v>
      </c>
      <c r="F6" s="77" t="s">
        <v>8</v>
      </c>
      <c r="G6" s="74" t="s">
        <v>8</v>
      </c>
      <c r="H6" s="74"/>
      <c r="I6" t="s">
        <v>12</v>
      </c>
      <c r="J6" t="s">
        <v>12</v>
      </c>
      <c r="K6" s="42" t="s">
        <v>66</v>
      </c>
      <c r="L6" t="s">
        <v>66</v>
      </c>
      <c r="M6" s="30" t="s">
        <v>66</v>
      </c>
      <c r="N6" s="42" t="s">
        <v>66</v>
      </c>
      <c r="O6" t="s">
        <v>66</v>
      </c>
      <c r="P6" t="s">
        <v>12</v>
      </c>
      <c r="R6" s="28">
        <f t="shared" si="0"/>
        <v>0</v>
      </c>
      <c r="S6" s="28">
        <f t="shared" si="1"/>
        <v>4</v>
      </c>
      <c r="T6" s="28">
        <f t="shared" si="2"/>
        <v>1</v>
      </c>
      <c r="U6" s="28">
        <f t="shared" si="3"/>
        <v>0</v>
      </c>
      <c r="V6" s="28">
        <f t="shared" si="4"/>
        <v>5</v>
      </c>
      <c r="W6" s="28">
        <f t="shared" si="5"/>
        <v>3</v>
      </c>
      <c r="Z6" s="28">
        <v>0</v>
      </c>
      <c r="AA6" s="28">
        <v>0</v>
      </c>
      <c r="AB6" s="73">
        <v>0</v>
      </c>
      <c r="AC6" s="9">
        <v>0</v>
      </c>
      <c r="AD6" s="32">
        <v>0</v>
      </c>
      <c r="AE6" s="28">
        <v>0</v>
      </c>
      <c r="AF6" s="70">
        <v>0</v>
      </c>
      <c r="AG6" s="77">
        <v>0</v>
      </c>
      <c r="AI6">
        <f t="shared" si="6"/>
        <v>0</v>
      </c>
      <c r="AJ6" s="28">
        <f t="shared" si="7"/>
        <v>0</v>
      </c>
      <c r="AK6" s="28">
        <f t="shared" si="8"/>
        <v>0</v>
      </c>
      <c r="AP6" s="30" t="s">
        <v>90</v>
      </c>
    </row>
    <row r="7" spans="1:43">
      <c r="D7" s="9" t="s">
        <v>9</v>
      </c>
      <c r="E7" s="28" t="s">
        <v>9</v>
      </c>
      <c r="F7" s="77" t="s">
        <v>9</v>
      </c>
      <c r="G7" s="74" t="s">
        <v>9</v>
      </c>
      <c r="H7" s="74"/>
      <c r="I7" t="s">
        <v>11</v>
      </c>
      <c r="J7" t="s">
        <v>66</v>
      </c>
      <c r="K7" s="42" t="s">
        <v>12</v>
      </c>
      <c r="L7" t="s">
        <v>11</v>
      </c>
      <c r="M7" s="30" t="s">
        <v>66</v>
      </c>
      <c r="N7" s="42" t="s">
        <v>11</v>
      </c>
      <c r="O7" t="s">
        <v>11</v>
      </c>
      <c r="P7" t="s">
        <v>66</v>
      </c>
      <c r="R7" s="28">
        <f t="shared" si="0"/>
        <v>3</v>
      </c>
      <c r="S7" s="28">
        <f t="shared" si="1"/>
        <v>2</v>
      </c>
      <c r="T7" s="28">
        <f t="shared" si="2"/>
        <v>0</v>
      </c>
      <c r="U7" s="28">
        <f t="shared" si="3"/>
        <v>4</v>
      </c>
      <c r="V7" s="28">
        <f t="shared" si="4"/>
        <v>3</v>
      </c>
      <c r="W7" s="28">
        <f t="shared" si="5"/>
        <v>1</v>
      </c>
      <c r="Z7" s="28">
        <v>1</v>
      </c>
      <c r="AA7" s="28">
        <v>0</v>
      </c>
      <c r="AB7" s="73">
        <v>0</v>
      </c>
      <c r="AC7" s="9">
        <v>0</v>
      </c>
      <c r="AD7" s="32">
        <v>0</v>
      </c>
      <c r="AE7" s="28">
        <v>0</v>
      </c>
      <c r="AF7" s="70">
        <v>0</v>
      </c>
      <c r="AG7" s="77">
        <v>0</v>
      </c>
      <c r="AI7">
        <f t="shared" si="6"/>
        <v>1</v>
      </c>
      <c r="AJ7" s="28">
        <f t="shared" si="7"/>
        <v>0</v>
      </c>
      <c r="AK7" s="28">
        <f t="shared" si="8"/>
        <v>1</v>
      </c>
      <c r="AP7" s="30" t="s">
        <v>91</v>
      </c>
    </row>
    <row r="8" spans="1:43" ht="16" thickBot="1">
      <c r="A8" s="4"/>
      <c r="B8" s="4"/>
      <c r="C8" s="20"/>
      <c r="D8" s="10" t="s">
        <v>10</v>
      </c>
      <c r="E8" s="10" t="s">
        <v>10</v>
      </c>
      <c r="F8" s="10" t="s">
        <v>10</v>
      </c>
      <c r="G8" s="15" t="s">
        <v>10</v>
      </c>
      <c r="H8" s="59"/>
      <c r="I8" t="s">
        <v>11</v>
      </c>
      <c r="J8" t="s">
        <v>66</v>
      </c>
      <c r="K8" s="42" t="s">
        <v>66</v>
      </c>
      <c r="L8" t="s">
        <v>11</v>
      </c>
      <c r="M8" s="30" t="s">
        <v>11</v>
      </c>
      <c r="N8" s="42" t="s">
        <v>11</v>
      </c>
      <c r="O8" t="s">
        <v>11</v>
      </c>
      <c r="P8" t="s">
        <v>66</v>
      </c>
      <c r="R8" s="28">
        <f t="shared" si="0"/>
        <v>4</v>
      </c>
      <c r="S8" s="28">
        <f t="shared" si="1"/>
        <v>1</v>
      </c>
      <c r="T8" s="28">
        <f t="shared" si="2"/>
        <v>0</v>
      </c>
      <c r="U8" s="28">
        <f t="shared" si="3"/>
        <v>5</v>
      </c>
      <c r="V8" s="28">
        <f t="shared" si="4"/>
        <v>3</v>
      </c>
      <c r="W8" s="28">
        <f t="shared" si="5"/>
        <v>0</v>
      </c>
      <c r="Z8" s="10">
        <v>0</v>
      </c>
      <c r="AA8" s="10">
        <v>0</v>
      </c>
      <c r="AB8" s="48">
        <v>0</v>
      </c>
      <c r="AC8" s="10">
        <v>1</v>
      </c>
      <c r="AD8" s="33">
        <v>1</v>
      </c>
      <c r="AE8" s="10">
        <v>0</v>
      </c>
      <c r="AF8" s="10">
        <v>0</v>
      </c>
      <c r="AG8" s="10">
        <v>0</v>
      </c>
      <c r="AI8">
        <f t="shared" si="6"/>
        <v>0</v>
      </c>
      <c r="AJ8" s="28">
        <f t="shared" si="7"/>
        <v>2</v>
      </c>
      <c r="AK8" s="28">
        <f t="shared" si="8"/>
        <v>2</v>
      </c>
      <c r="AL8" s="4"/>
      <c r="AN8" s="51"/>
      <c r="AO8" s="4"/>
      <c r="AP8" s="37"/>
      <c r="AQ8" s="4"/>
    </row>
    <row r="9" spans="1:43" ht="16" thickTop="1">
      <c r="A9">
        <v>2</v>
      </c>
      <c r="B9" t="s">
        <v>3</v>
      </c>
      <c r="C9" s="3" t="s">
        <v>1</v>
      </c>
      <c r="D9" s="9" t="s">
        <v>4</v>
      </c>
      <c r="E9" s="28" t="s">
        <v>4</v>
      </c>
      <c r="F9" s="81" t="s">
        <v>4</v>
      </c>
      <c r="G9" s="55" t="s">
        <v>4</v>
      </c>
      <c r="H9" s="55"/>
      <c r="I9" t="s">
        <v>11</v>
      </c>
      <c r="J9" t="s">
        <v>11</v>
      </c>
      <c r="K9" s="42" t="s">
        <v>12</v>
      </c>
      <c r="L9" t="s">
        <v>66</v>
      </c>
      <c r="M9" s="30" t="s">
        <v>12</v>
      </c>
      <c r="N9" s="42" t="s">
        <v>11</v>
      </c>
      <c r="O9" t="s">
        <v>11</v>
      </c>
      <c r="P9" t="s">
        <v>11</v>
      </c>
      <c r="R9" s="28">
        <f t="shared" si="0"/>
        <v>3</v>
      </c>
      <c r="S9" s="28">
        <f t="shared" si="1"/>
        <v>1</v>
      </c>
      <c r="T9" s="28">
        <f t="shared" si="2"/>
        <v>1</v>
      </c>
      <c r="U9" s="28">
        <f t="shared" si="3"/>
        <v>5</v>
      </c>
      <c r="V9" s="28">
        <f t="shared" si="4"/>
        <v>1</v>
      </c>
      <c r="W9" s="28">
        <f t="shared" si="5"/>
        <v>2</v>
      </c>
      <c r="Z9" s="28">
        <v>0</v>
      </c>
      <c r="AA9" s="28">
        <v>0</v>
      </c>
      <c r="AB9" s="73">
        <v>0</v>
      </c>
      <c r="AC9" s="9">
        <v>0</v>
      </c>
      <c r="AD9" s="34">
        <v>0</v>
      </c>
      <c r="AE9" s="28">
        <v>1</v>
      </c>
      <c r="AF9" s="70">
        <v>0</v>
      </c>
      <c r="AG9" s="77">
        <v>1</v>
      </c>
      <c r="AI9">
        <f t="shared" si="6"/>
        <v>0</v>
      </c>
      <c r="AJ9" s="28">
        <f t="shared" si="7"/>
        <v>2</v>
      </c>
      <c r="AK9" s="28">
        <f t="shared" si="8"/>
        <v>2</v>
      </c>
      <c r="AP9" s="38" t="s">
        <v>92</v>
      </c>
    </row>
    <row r="10" spans="1:43">
      <c r="D10" s="9" t="s">
        <v>5</v>
      </c>
      <c r="E10" s="28" t="s">
        <v>5</v>
      </c>
      <c r="F10" s="55" t="s">
        <v>5</v>
      </c>
      <c r="G10" s="74" t="s">
        <v>5</v>
      </c>
      <c r="H10" s="74"/>
      <c r="I10" t="s">
        <v>66</v>
      </c>
      <c r="J10" t="s">
        <v>11</v>
      </c>
      <c r="K10" s="42" t="s">
        <v>12</v>
      </c>
      <c r="L10" t="s">
        <v>11</v>
      </c>
      <c r="M10" s="30" t="s">
        <v>66</v>
      </c>
      <c r="N10" s="42" t="s">
        <v>11</v>
      </c>
      <c r="O10" t="s">
        <v>11</v>
      </c>
      <c r="P10" t="s">
        <v>66</v>
      </c>
      <c r="R10" s="28">
        <f t="shared" si="0"/>
        <v>3</v>
      </c>
      <c r="S10" s="28">
        <f t="shared" si="1"/>
        <v>2</v>
      </c>
      <c r="T10" s="28">
        <f t="shared" si="2"/>
        <v>0</v>
      </c>
      <c r="U10" s="28">
        <f t="shared" si="3"/>
        <v>4</v>
      </c>
      <c r="V10" s="28">
        <f t="shared" si="4"/>
        <v>3</v>
      </c>
      <c r="W10" s="28">
        <f t="shared" si="5"/>
        <v>1</v>
      </c>
      <c r="Z10" s="28">
        <v>0</v>
      </c>
      <c r="AA10" s="28">
        <v>1</v>
      </c>
      <c r="AB10" s="73">
        <v>0</v>
      </c>
      <c r="AC10" s="9">
        <v>1</v>
      </c>
      <c r="AD10" s="32">
        <v>0</v>
      </c>
      <c r="AE10" s="28">
        <v>0</v>
      </c>
      <c r="AF10" s="70">
        <v>1</v>
      </c>
      <c r="AG10" s="77">
        <v>0</v>
      </c>
      <c r="AI10">
        <f t="shared" si="6"/>
        <v>1</v>
      </c>
      <c r="AJ10" s="28">
        <f t="shared" si="7"/>
        <v>2</v>
      </c>
      <c r="AK10" s="28">
        <f t="shared" si="8"/>
        <v>3</v>
      </c>
      <c r="AP10" s="30" t="s">
        <v>93</v>
      </c>
    </row>
    <row r="11" spans="1:43">
      <c r="D11" s="9" t="s">
        <v>6</v>
      </c>
      <c r="E11" s="28" t="s">
        <v>6</v>
      </c>
      <c r="F11" s="54" t="s">
        <v>6</v>
      </c>
      <c r="G11" s="74" t="s">
        <v>6</v>
      </c>
      <c r="H11" s="74"/>
      <c r="I11" t="s">
        <v>66</v>
      </c>
      <c r="J11" t="s">
        <v>66</v>
      </c>
      <c r="K11" s="42" t="s">
        <v>12</v>
      </c>
      <c r="L11" t="s">
        <v>11</v>
      </c>
      <c r="M11" s="30" t="s">
        <v>66</v>
      </c>
      <c r="N11" s="42" t="s">
        <v>11</v>
      </c>
      <c r="O11" t="s">
        <v>11</v>
      </c>
      <c r="P11" t="s">
        <v>66</v>
      </c>
      <c r="R11" s="28">
        <f t="shared" si="0"/>
        <v>3</v>
      </c>
      <c r="S11" s="28">
        <f t="shared" si="1"/>
        <v>2</v>
      </c>
      <c r="T11" s="28">
        <f t="shared" si="2"/>
        <v>0</v>
      </c>
      <c r="U11" s="28">
        <f t="shared" si="3"/>
        <v>3</v>
      </c>
      <c r="V11" s="28">
        <f t="shared" si="4"/>
        <v>4</v>
      </c>
      <c r="W11" s="28">
        <f t="shared" si="5"/>
        <v>1</v>
      </c>
      <c r="Z11" s="28">
        <v>0</v>
      </c>
      <c r="AA11" s="28">
        <v>0</v>
      </c>
      <c r="AB11" s="73">
        <v>0</v>
      </c>
      <c r="AC11" s="9">
        <v>0</v>
      </c>
      <c r="AD11" s="32">
        <v>0</v>
      </c>
      <c r="AE11" s="28">
        <v>0</v>
      </c>
      <c r="AF11" s="70">
        <v>0</v>
      </c>
      <c r="AG11" s="77">
        <v>0</v>
      </c>
      <c r="AI11">
        <f t="shared" si="6"/>
        <v>0</v>
      </c>
      <c r="AJ11" s="28">
        <f t="shared" si="7"/>
        <v>0</v>
      </c>
      <c r="AK11" s="28">
        <f t="shared" si="8"/>
        <v>0</v>
      </c>
      <c r="AP11" s="30" t="s">
        <v>94</v>
      </c>
    </row>
    <row r="12" spans="1:43">
      <c r="D12" s="9" t="s">
        <v>7</v>
      </c>
      <c r="E12" s="28" t="s">
        <v>7</v>
      </c>
      <c r="F12" s="77" t="s">
        <v>7</v>
      </c>
      <c r="G12" s="74" t="s">
        <v>7</v>
      </c>
      <c r="H12" s="74"/>
      <c r="I12" t="s">
        <v>66</v>
      </c>
      <c r="J12" t="s">
        <v>66</v>
      </c>
      <c r="K12" s="42" t="s">
        <v>11</v>
      </c>
      <c r="L12" t="s">
        <v>66</v>
      </c>
      <c r="M12" s="30" t="s">
        <v>66</v>
      </c>
      <c r="N12" s="42" t="s">
        <v>11</v>
      </c>
      <c r="O12" t="s">
        <v>11</v>
      </c>
      <c r="P12" t="s">
        <v>66</v>
      </c>
      <c r="R12" s="28">
        <f t="shared" si="0"/>
        <v>2</v>
      </c>
      <c r="S12" s="28">
        <f t="shared" si="1"/>
        <v>3</v>
      </c>
      <c r="T12" s="28">
        <f t="shared" si="2"/>
        <v>0</v>
      </c>
      <c r="U12" s="28">
        <f t="shared" si="3"/>
        <v>3</v>
      </c>
      <c r="V12" s="28">
        <f t="shared" si="4"/>
        <v>5</v>
      </c>
      <c r="W12" s="28">
        <f t="shared" si="5"/>
        <v>0</v>
      </c>
      <c r="Z12" s="28">
        <v>0</v>
      </c>
      <c r="AA12" s="28">
        <v>0</v>
      </c>
      <c r="AB12" s="73">
        <v>1</v>
      </c>
      <c r="AC12" s="9">
        <v>0</v>
      </c>
      <c r="AD12" s="32">
        <v>0</v>
      </c>
      <c r="AE12" s="28">
        <v>0</v>
      </c>
      <c r="AF12" s="70">
        <v>0</v>
      </c>
      <c r="AG12" s="77">
        <v>0</v>
      </c>
      <c r="AI12">
        <f t="shared" si="6"/>
        <v>1</v>
      </c>
      <c r="AJ12" s="28">
        <f t="shared" si="7"/>
        <v>0</v>
      </c>
      <c r="AK12" s="28">
        <f t="shared" si="8"/>
        <v>1</v>
      </c>
      <c r="AN12" t="s">
        <v>116</v>
      </c>
      <c r="AP12" s="30" t="s">
        <v>95</v>
      </c>
    </row>
    <row r="13" spans="1:43">
      <c r="D13" s="9" t="s">
        <v>8</v>
      </c>
      <c r="E13" s="55" t="s">
        <v>8</v>
      </c>
      <c r="F13" s="77" t="s">
        <v>8</v>
      </c>
      <c r="G13" s="74" t="s">
        <v>8</v>
      </c>
      <c r="H13" s="74"/>
      <c r="I13" t="s">
        <v>11</v>
      </c>
      <c r="J13" t="s">
        <v>66</v>
      </c>
      <c r="K13" s="42" t="s">
        <v>66</v>
      </c>
      <c r="L13" t="s">
        <v>66</v>
      </c>
      <c r="M13" s="30" t="s">
        <v>11</v>
      </c>
      <c r="N13" s="42" t="s">
        <v>66</v>
      </c>
      <c r="O13" t="s">
        <v>11</v>
      </c>
      <c r="P13" t="s">
        <v>66</v>
      </c>
      <c r="R13" s="28">
        <f t="shared" si="0"/>
        <v>2</v>
      </c>
      <c r="S13" s="28">
        <f t="shared" si="1"/>
        <v>3</v>
      </c>
      <c r="T13" s="28">
        <f t="shared" si="2"/>
        <v>0</v>
      </c>
      <c r="U13" s="28">
        <f t="shared" si="3"/>
        <v>3</v>
      </c>
      <c r="V13" s="28">
        <f t="shared" si="4"/>
        <v>5</v>
      </c>
      <c r="W13" s="28">
        <f t="shared" si="5"/>
        <v>0</v>
      </c>
      <c r="Z13" s="28">
        <v>1</v>
      </c>
      <c r="AA13" s="28">
        <v>0</v>
      </c>
      <c r="AB13" s="73">
        <v>0</v>
      </c>
      <c r="AC13" s="9">
        <v>0</v>
      </c>
      <c r="AD13" s="32">
        <v>1</v>
      </c>
      <c r="AE13" s="28">
        <v>0</v>
      </c>
      <c r="AF13" s="70">
        <v>0</v>
      </c>
      <c r="AG13" s="77">
        <v>0</v>
      </c>
      <c r="AI13">
        <f t="shared" si="6"/>
        <v>1</v>
      </c>
      <c r="AJ13" s="28">
        <f t="shared" si="7"/>
        <v>1</v>
      </c>
      <c r="AK13" s="28">
        <f t="shared" si="8"/>
        <v>2</v>
      </c>
      <c r="AP13" s="36"/>
    </row>
    <row r="14" spans="1:43" ht="16" thickBot="1">
      <c r="A14" s="4"/>
      <c r="B14" s="4"/>
      <c r="C14" s="20"/>
      <c r="D14" s="10" t="s">
        <v>9</v>
      </c>
      <c r="E14" s="10" t="s">
        <v>9</v>
      </c>
      <c r="F14" s="10" t="s">
        <v>9</v>
      </c>
      <c r="G14" s="15" t="s">
        <v>9</v>
      </c>
      <c r="H14" s="59"/>
      <c r="I14" t="s">
        <v>11</v>
      </c>
      <c r="J14" t="s">
        <v>66</v>
      </c>
      <c r="K14" s="42" t="s">
        <v>66</v>
      </c>
      <c r="L14" t="s">
        <v>66</v>
      </c>
      <c r="M14" s="30" t="s">
        <v>11</v>
      </c>
      <c r="N14" s="42" t="s">
        <v>66</v>
      </c>
      <c r="O14" t="s">
        <v>11</v>
      </c>
      <c r="P14" t="s">
        <v>66</v>
      </c>
      <c r="R14" s="28">
        <f t="shared" si="0"/>
        <v>2</v>
      </c>
      <c r="S14" s="28">
        <f t="shared" si="1"/>
        <v>3</v>
      </c>
      <c r="T14" s="28">
        <f t="shared" si="2"/>
        <v>0</v>
      </c>
      <c r="U14" s="28">
        <f t="shared" si="3"/>
        <v>3</v>
      </c>
      <c r="V14" s="28">
        <f t="shared" si="4"/>
        <v>5</v>
      </c>
      <c r="W14" s="28">
        <f t="shared" si="5"/>
        <v>0</v>
      </c>
      <c r="Z14" s="10">
        <v>0</v>
      </c>
      <c r="AA14" s="10">
        <v>0</v>
      </c>
      <c r="AB14" s="48">
        <v>0</v>
      </c>
      <c r="AC14" s="10">
        <v>0</v>
      </c>
      <c r="AD14" s="33">
        <v>0</v>
      </c>
      <c r="AE14" s="10">
        <v>0</v>
      </c>
      <c r="AF14" s="10">
        <v>0</v>
      </c>
      <c r="AG14" s="10">
        <v>0</v>
      </c>
      <c r="AI14">
        <f t="shared" si="6"/>
        <v>0</v>
      </c>
      <c r="AJ14" s="28">
        <f t="shared" si="7"/>
        <v>0</v>
      </c>
      <c r="AK14" s="28">
        <f t="shared" si="8"/>
        <v>0</v>
      </c>
      <c r="AL14" s="4"/>
      <c r="AN14" s="51"/>
      <c r="AO14" s="4"/>
      <c r="AP14" s="37"/>
      <c r="AQ14" s="4"/>
    </row>
    <row r="15" spans="1:43" ht="16" thickTop="1">
      <c r="A15">
        <v>3</v>
      </c>
      <c r="B15" t="s">
        <v>17</v>
      </c>
      <c r="C15" s="3" t="s">
        <v>13</v>
      </c>
      <c r="D15" s="9" t="s">
        <v>4</v>
      </c>
      <c r="E15" s="28" t="s">
        <v>4</v>
      </c>
      <c r="F15" s="77" t="s">
        <v>4</v>
      </c>
      <c r="G15" s="74" t="s">
        <v>4</v>
      </c>
      <c r="H15" s="74"/>
      <c r="I15" t="s">
        <v>12</v>
      </c>
      <c r="J15" t="s">
        <v>12</v>
      </c>
      <c r="K15" s="42" t="s">
        <v>12</v>
      </c>
      <c r="L15" t="s">
        <v>66</v>
      </c>
      <c r="M15" s="30" t="s">
        <v>66</v>
      </c>
      <c r="N15" s="42" t="s">
        <v>11</v>
      </c>
      <c r="O15" t="s">
        <v>11</v>
      </c>
      <c r="P15" t="s">
        <v>66</v>
      </c>
      <c r="R15" s="28">
        <f t="shared" si="0"/>
        <v>2</v>
      </c>
      <c r="S15" s="28">
        <f t="shared" si="1"/>
        <v>3</v>
      </c>
      <c r="T15" s="28">
        <f t="shared" si="2"/>
        <v>0</v>
      </c>
      <c r="U15" s="28">
        <f t="shared" si="3"/>
        <v>2</v>
      </c>
      <c r="V15" s="28">
        <f t="shared" si="4"/>
        <v>3</v>
      </c>
      <c r="W15" s="28">
        <f t="shared" si="5"/>
        <v>3</v>
      </c>
      <c r="Z15" s="28">
        <v>0</v>
      </c>
      <c r="AA15" s="28">
        <v>0</v>
      </c>
      <c r="AB15" s="73">
        <v>0</v>
      </c>
      <c r="AC15" s="9">
        <v>0</v>
      </c>
      <c r="AD15" s="34">
        <v>0</v>
      </c>
      <c r="AE15" s="28">
        <v>1</v>
      </c>
      <c r="AF15" s="70">
        <v>0</v>
      </c>
      <c r="AG15" s="77">
        <v>1</v>
      </c>
      <c r="AI15">
        <f t="shared" si="6"/>
        <v>0</v>
      </c>
      <c r="AJ15" s="28">
        <f t="shared" si="7"/>
        <v>2</v>
      </c>
      <c r="AK15" s="28">
        <f t="shared" si="8"/>
        <v>2</v>
      </c>
      <c r="AP15" s="39"/>
    </row>
    <row r="16" spans="1:43" ht="16" thickBot="1">
      <c r="A16" s="4"/>
      <c r="B16" s="4"/>
      <c r="C16" s="20"/>
      <c r="D16" s="10" t="s">
        <v>5</v>
      </c>
      <c r="E16" s="57" t="s">
        <v>5</v>
      </c>
      <c r="F16" s="57" t="s">
        <v>5</v>
      </c>
      <c r="G16" s="57" t="s">
        <v>5</v>
      </c>
      <c r="H16" s="64">
        <v>1</v>
      </c>
      <c r="I16" t="s">
        <v>11</v>
      </c>
      <c r="J16" t="s">
        <v>66</v>
      </c>
      <c r="K16" s="42" t="s">
        <v>11</v>
      </c>
      <c r="L16" t="s">
        <v>11</v>
      </c>
      <c r="M16" s="30" t="s">
        <v>11</v>
      </c>
      <c r="N16" s="42" t="s">
        <v>66</v>
      </c>
      <c r="O16" t="s">
        <v>11</v>
      </c>
      <c r="P16" t="s">
        <v>66</v>
      </c>
      <c r="R16" s="28">
        <f t="shared" si="0"/>
        <v>3</v>
      </c>
      <c r="S16" s="28">
        <f t="shared" si="1"/>
        <v>2</v>
      </c>
      <c r="T16" s="28">
        <f t="shared" si="2"/>
        <v>0</v>
      </c>
      <c r="U16" s="28">
        <f t="shared" si="3"/>
        <v>5</v>
      </c>
      <c r="V16" s="28">
        <f t="shared" si="4"/>
        <v>3</v>
      </c>
      <c r="W16" s="28">
        <f t="shared" si="5"/>
        <v>0</v>
      </c>
      <c r="Z16" s="10">
        <v>1</v>
      </c>
      <c r="AA16" s="10">
        <v>0</v>
      </c>
      <c r="AB16" s="48">
        <v>1</v>
      </c>
      <c r="AC16" s="10">
        <v>1</v>
      </c>
      <c r="AD16" s="33">
        <v>1</v>
      </c>
      <c r="AE16" s="10">
        <v>0</v>
      </c>
      <c r="AF16" s="10">
        <v>1</v>
      </c>
      <c r="AG16" s="10">
        <v>0</v>
      </c>
      <c r="AI16">
        <f t="shared" si="6"/>
        <v>2</v>
      </c>
      <c r="AJ16" s="28">
        <f t="shared" si="7"/>
        <v>3</v>
      </c>
      <c r="AK16" s="28">
        <f t="shared" si="8"/>
        <v>5</v>
      </c>
      <c r="AL16" s="4"/>
      <c r="AN16" s="51"/>
      <c r="AO16" s="4"/>
      <c r="AP16" s="37"/>
      <c r="AQ16" s="4"/>
    </row>
    <row r="17" spans="1:43" ht="16" thickTop="1">
      <c r="A17">
        <v>4</v>
      </c>
      <c r="B17" t="s">
        <v>14</v>
      </c>
      <c r="C17" s="3" t="s">
        <v>15</v>
      </c>
      <c r="D17" s="9" t="s">
        <v>4</v>
      </c>
      <c r="E17" s="28" t="s">
        <v>4</v>
      </c>
      <c r="F17" s="55" t="s">
        <v>4</v>
      </c>
      <c r="G17" s="55" t="s">
        <v>4</v>
      </c>
      <c r="H17" s="55"/>
      <c r="I17" t="s">
        <v>11</v>
      </c>
      <c r="J17" t="s">
        <v>12</v>
      </c>
      <c r="K17" s="42" t="s">
        <v>12</v>
      </c>
      <c r="L17" t="s">
        <v>11</v>
      </c>
      <c r="M17" s="30" t="s">
        <v>11</v>
      </c>
      <c r="N17" s="42" t="s">
        <v>11</v>
      </c>
      <c r="O17" t="s">
        <v>11</v>
      </c>
      <c r="P17" t="s">
        <v>66</v>
      </c>
      <c r="R17" s="28">
        <f t="shared" si="0"/>
        <v>4</v>
      </c>
      <c r="S17" s="28">
        <f t="shared" si="1"/>
        <v>1</v>
      </c>
      <c r="T17" s="28">
        <f t="shared" si="2"/>
        <v>0</v>
      </c>
      <c r="U17" s="28">
        <f t="shared" si="3"/>
        <v>5</v>
      </c>
      <c r="V17" s="28">
        <f t="shared" si="4"/>
        <v>1</v>
      </c>
      <c r="W17" s="28">
        <f t="shared" si="5"/>
        <v>2</v>
      </c>
      <c r="Z17" s="28">
        <v>0</v>
      </c>
      <c r="AA17" s="28">
        <v>0</v>
      </c>
      <c r="AB17" s="73">
        <v>0</v>
      </c>
      <c r="AC17" s="9">
        <v>1</v>
      </c>
      <c r="AD17" s="34">
        <v>0</v>
      </c>
      <c r="AE17" s="28">
        <v>1</v>
      </c>
      <c r="AF17" s="70">
        <v>0</v>
      </c>
      <c r="AG17" s="77">
        <v>0</v>
      </c>
      <c r="AI17">
        <f t="shared" si="6"/>
        <v>0</v>
      </c>
      <c r="AJ17" s="28">
        <f t="shared" si="7"/>
        <v>2</v>
      </c>
      <c r="AK17" s="28">
        <f t="shared" si="8"/>
        <v>2</v>
      </c>
      <c r="AP17" s="39"/>
    </row>
    <row r="18" spans="1:43" ht="16" thickBot="1">
      <c r="A18" s="4"/>
      <c r="B18" s="4"/>
      <c r="C18" s="20"/>
      <c r="D18" s="10" t="s">
        <v>5</v>
      </c>
      <c r="E18" s="57" t="s">
        <v>5</v>
      </c>
      <c r="F18" s="10" t="s">
        <v>5</v>
      </c>
      <c r="G18" s="15" t="s">
        <v>5</v>
      </c>
      <c r="H18" s="59"/>
      <c r="I18" t="s">
        <v>11</v>
      </c>
      <c r="J18" t="s">
        <v>66</v>
      </c>
      <c r="K18" s="42" t="s">
        <v>66</v>
      </c>
      <c r="L18" t="s">
        <v>66</v>
      </c>
      <c r="M18" s="30" t="s">
        <v>11</v>
      </c>
      <c r="N18" s="42" t="s">
        <v>11</v>
      </c>
      <c r="O18" t="s">
        <v>11</v>
      </c>
      <c r="P18" t="s">
        <v>66</v>
      </c>
      <c r="R18" s="28">
        <f t="shared" si="0"/>
        <v>3</v>
      </c>
      <c r="S18" s="28">
        <f t="shared" si="1"/>
        <v>2</v>
      </c>
      <c r="T18" s="28">
        <f t="shared" si="2"/>
        <v>0</v>
      </c>
      <c r="U18" s="28">
        <f t="shared" si="3"/>
        <v>4</v>
      </c>
      <c r="V18" s="28">
        <f t="shared" si="4"/>
        <v>4</v>
      </c>
      <c r="W18" s="28">
        <f t="shared" si="5"/>
        <v>0</v>
      </c>
      <c r="Z18" s="10">
        <v>1</v>
      </c>
      <c r="AA18" s="10">
        <v>0</v>
      </c>
      <c r="AB18" s="48">
        <v>0</v>
      </c>
      <c r="AC18" s="10">
        <v>0</v>
      </c>
      <c r="AD18" s="33">
        <v>1</v>
      </c>
      <c r="AE18" s="10">
        <v>0</v>
      </c>
      <c r="AF18" s="10">
        <v>0</v>
      </c>
      <c r="AG18" s="10">
        <v>1</v>
      </c>
      <c r="AI18">
        <f t="shared" si="6"/>
        <v>1</v>
      </c>
      <c r="AJ18" s="28">
        <f t="shared" si="7"/>
        <v>2</v>
      </c>
      <c r="AK18" s="28">
        <f t="shared" si="8"/>
        <v>3</v>
      </c>
      <c r="AL18" s="4"/>
      <c r="AN18" s="51" t="s">
        <v>117</v>
      </c>
      <c r="AO18" s="4"/>
      <c r="AP18" s="37"/>
      <c r="AQ18" s="4"/>
    </row>
    <row r="19" spans="1:43" ht="16" thickTop="1">
      <c r="A19">
        <v>5</v>
      </c>
      <c r="B19" t="s">
        <v>16</v>
      </c>
      <c r="C19" s="3" t="s">
        <v>18</v>
      </c>
      <c r="D19" s="14" t="s">
        <v>4</v>
      </c>
      <c r="E19" s="55" t="s">
        <v>4</v>
      </c>
      <c r="F19" s="74" t="s">
        <v>4</v>
      </c>
      <c r="G19" s="55" t="s">
        <v>4</v>
      </c>
      <c r="H19" s="55"/>
      <c r="I19" t="s">
        <v>11</v>
      </c>
      <c r="J19" t="s">
        <v>11</v>
      </c>
      <c r="K19" s="42" t="s">
        <v>12</v>
      </c>
      <c r="L19" t="s">
        <v>66</v>
      </c>
      <c r="M19" s="30" t="s">
        <v>11</v>
      </c>
      <c r="N19" s="42" t="s">
        <v>11</v>
      </c>
      <c r="O19" t="s">
        <v>11</v>
      </c>
      <c r="P19" t="s">
        <v>66</v>
      </c>
      <c r="R19" s="28">
        <f t="shared" si="0"/>
        <v>3</v>
      </c>
      <c r="S19" s="28">
        <f t="shared" si="1"/>
        <v>2</v>
      </c>
      <c r="T19" s="28">
        <f t="shared" si="2"/>
        <v>0</v>
      </c>
      <c r="U19" s="28">
        <f t="shared" si="3"/>
        <v>5</v>
      </c>
      <c r="V19" s="28">
        <f t="shared" si="4"/>
        <v>2</v>
      </c>
      <c r="W19" s="28">
        <f t="shared" si="5"/>
        <v>1</v>
      </c>
      <c r="Z19" s="28">
        <v>1</v>
      </c>
      <c r="AA19" s="28">
        <v>1</v>
      </c>
      <c r="AB19" s="73">
        <v>0</v>
      </c>
      <c r="AC19" s="9">
        <v>0</v>
      </c>
      <c r="AD19" s="34">
        <v>0</v>
      </c>
      <c r="AE19" s="28">
        <v>0</v>
      </c>
      <c r="AF19" s="70">
        <v>0</v>
      </c>
      <c r="AG19" s="77">
        <v>0</v>
      </c>
      <c r="AI19">
        <f t="shared" si="6"/>
        <v>2</v>
      </c>
      <c r="AJ19" s="28">
        <f t="shared" si="7"/>
        <v>0</v>
      </c>
      <c r="AK19" s="28">
        <f t="shared" si="8"/>
        <v>2</v>
      </c>
      <c r="AP19" s="39"/>
    </row>
    <row r="20" spans="1:43">
      <c r="D20" s="14" t="s">
        <v>5</v>
      </c>
      <c r="E20" s="25" t="s">
        <v>5</v>
      </c>
      <c r="F20" s="74" t="s">
        <v>5</v>
      </c>
      <c r="G20" s="74" t="s">
        <v>5</v>
      </c>
      <c r="H20" s="74"/>
      <c r="I20" t="s">
        <v>12</v>
      </c>
      <c r="J20" t="s">
        <v>66</v>
      </c>
      <c r="K20" s="42" t="s">
        <v>66</v>
      </c>
      <c r="L20" t="s">
        <v>12</v>
      </c>
      <c r="M20" s="30" t="s">
        <v>11</v>
      </c>
      <c r="N20" s="42" t="s">
        <v>66</v>
      </c>
      <c r="O20" t="s">
        <v>11</v>
      </c>
      <c r="P20" t="s">
        <v>66</v>
      </c>
      <c r="R20" s="28">
        <f t="shared" si="0"/>
        <v>2</v>
      </c>
      <c r="S20" s="28">
        <f t="shared" si="1"/>
        <v>2</v>
      </c>
      <c r="T20" s="28">
        <f t="shared" si="2"/>
        <v>1</v>
      </c>
      <c r="U20" s="28">
        <f t="shared" si="3"/>
        <v>2</v>
      </c>
      <c r="V20" s="28">
        <f t="shared" si="4"/>
        <v>4</v>
      </c>
      <c r="W20" s="28">
        <f t="shared" si="5"/>
        <v>2</v>
      </c>
      <c r="Z20" s="28">
        <v>0</v>
      </c>
      <c r="AA20" s="28">
        <v>0</v>
      </c>
      <c r="AB20" s="73">
        <v>0</v>
      </c>
      <c r="AC20" s="9">
        <v>0</v>
      </c>
      <c r="AD20" s="32">
        <v>1</v>
      </c>
      <c r="AE20" s="28">
        <v>0</v>
      </c>
      <c r="AF20" s="70">
        <v>0</v>
      </c>
      <c r="AG20" s="77">
        <v>0</v>
      </c>
      <c r="AI20">
        <f t="shared" si="6"/>
        <v>0</v>
      </c>
      <c r="AJ20" s="28">
        <f t="shared" si="7"/>
        <v>1</v>
      </c>
      <c r="AK20" s="28">
        <f t="shared" si="8"/>
        <v>1</v>
      </c>
      <c r="AL20" t="s">
        <v>107</v>
      </c>
      <c r="AP20" s="36"/>
    </row>
    <row r="21" spans="1:43">
      <c r="D21" s="14" t="s">
        <v>6</v>
      </c>
      <c r="E21" s="25" t="s">
        <v>6</v>
      </c>
      <c r="F21" s="74" t="s">
        <v>6</v>
      </c>
      <c r="G21" s="74" t="s">
        <v>6</v>
      </c>
      <c r="H21" s="74"/>
      <c r="I21" t="s">
        <v>12</v>
      </c>
      <c r="J21" t="s">
        <v>12</v>
      </c>
      <c r="K21" s="42" t="s">
        <v>12</v>
      </c>
      <c r="L21" t="s">
        <v>11</v>
      </c>
      <c r="M21" s="30" t="s">
        <v>66</v>
      </c>
      <c r="N21" s="42" t="s">
        <v>11</v>
      </c>
      <c r="O21" t="s">
        <v>11</v>
      </c>
      <c r="P21" t="s">
        <v>66</v>
      </c>
      <c r="R21" s="28">
        <f t="shared" si="0"/>
        <v>3</v>
      </c>
      <c r="S21" s="28">
        <f t="shared" si="1"/>
        <v>2</v>
      </c>
      <c r="T21" s="28">
        <f t="shared" si="2"/>
        <v>0</v>
      </c>
      <c r="U21" s="28">
        <f t="shared" si="3"/>
        <v>3</v>
      </c>
      <c r="V21" s="28">
        <f t="shared" si="4"/>
        <v>2</v>
      </c>
      <c r="W21" s="28">
        <f t="shared" si="5"/>
        <v>3</v>
      </c>
      <c r="Z21" s="28">
        <v>0</v>
      </c>
      <c r="AA21" s="28">
        <v>0</v>
      </c>
      <c r="AB21" s="73">
        <v>0</v>
      </c>
      <c r="AC21" s="9">
        <v>0</v>
      </c>
      <c r="AD21" s="32">
        <v>0</v>
      </c>
      <c r="AE21" s="28">
        <v>1</v>
      </c>
      <c r="AF21" s="70">
        <v>0</v>
      </c>
      <c r="AG21" s="77">
        <v>0</v>
      </c>
      <c r="AI21">
        <f t="shared" si="6"/>
        <v>0</v>
      </c>
      <c r="AJ21" s="28">
        <f t="shared" si="7"/>
        <v>1</v>
      </c>
      <c r="AK21" s="28">
        <f t="shared" si="8"/>
        <v>1</v>
      </c>
      <c r="AP21" s="30" t="s">
        <v>91</v>
      </c>
    </row>
    <row r="22" spans="1:43">
      <c r="D22" s="14" t="s">
        <v>7</v>
      </c>
      <c r="E22" s="25" t="s">
        <v>7</v>
      </c>
      <c r="F22" s="74" t="s">
        <v>7</v>
      </c>
      <c r="G22" s="74" t="s">
        <v>7</v>
      </c>
      <c r="H22" s="74"/>
      <c r="I22" t="s">
        <v>12</v>
      </c>
      <c r="J22" t="s">
        <v>12</v>
      </c>
      <c r="K22" s="42" t="s">
        <v>66</v>
      </c>
      <c r="L22" t="s">
        <v>66</v>
      </c>
      <c r="M22" s="30" t="s">
        <v>11</v>
      </c>
      <c r="N22" s="42" t="s">
        <v>66</v>
      </c>
      <c r="O22" t="s">
        <v>11</v>
      </c>
      <c r="P22" t="s">
        <v>66</v>
      </c>
      <c r="R22" s="28">
        <f t="shared" si="0"/>
        <v>2</v>
      </c>
      <c r="S22" s="28">
        <f t="shared" si="1"/>
        <v>3</v>
      </c>
      <c r="T22" s="28">
        <f t="shared" si="2"/>
        <v>0</v>
      </c>
      <c r="U22" s="28">
        <f t="shared" si="3"/>
        <v>2</v>
      </c>
      <c r="V22" s="28">
        <f t="shared" si="4"/>
        <v>4</v>
      </c>
      <c r="W22" s="28">
        <f t="shared" si="5"/>
        <v>2</v>
      </c>
      <c r="Z22" s="28">
        <v>0</v>
      </c>
      <c r="AA22" s="28">
        <v>0</v>
      </c>
      <c r="AB22" s="73">
        <v>0</v>
      </c>
      <c r="AC22" s="9">
        <v>0</v>
      </c>
      <c r="AD22" s="32">
        <v>0</v>
      </c>
      <c r="AE22" s="28">
        <v>0</v>
      </c>
      <c r="AF22" s="70">
        <v>0</v>
      </c>
      <c r="AG22" s="77">
        <v>0</v>
      </c>
      <c r="AI22">
        <f t="shared" si="6"/>
        <v>0</v>
      </c>
      <c r="AJ22" s="28">
        <f t="shared" si="7"/>
        <v>0</v>
      </c>
      <c r="AK22" s="28">
        <f t="shared" si="8"/>
        <v>0</v>
      </c>
      <c r="AP22" s="36"/>
    </row>
    <row r="23" spans="1:43" ht="16" thickBot="1">
      <c r="A23" s="4"/>
      <c r="B23" s="4"/>
      <c r="C23" s="20"/>
      <c r="D23" s="15" t="s">
        <v>8</v>
      </c>
      <c r="E23" s="15" t="s">
        <v>8</v>
      </c>
      <c r="F23" s="57" t="s">
        <v>8</v>
      </c>
      <c r="G23" s="68" t="s">
        <v>8</v>
      </c>
      <c r="H23" s="80"/>
      <c r="I23" t="s">
        <v>12</v>
      </c>
      <c r="J23" t="s">
        <v>12</v>
      </c>
      <c r="K23" s="42" t="s">
        <v>11</v>
      </c>
      <c r="L23" t="s">
        <v>11</v>
      </c>
      <c r="M23" s="30" t="s">
        <v>11</v>
      </c>
      <c r="N23" s="42" t="s">
        <v>66</v>
      </c>
      <c r="O23" t="s">
        <v>11</v>
      </c>
      <c r="P23" t="s">
        <v>11</v>
      </c>
      <c r="R23" s="28">
        <f t="shared" si="0"/>
        <v>4</v>
      </c>
      <c r="S23" s="28">
        <f t="shared" si="1"/>
        <v>1</v>
      </c>
      <c r="T23" s="28">
        <f t="shared" si="2"/>
        <v>0</v>
      </c>
      <c r="U23" s="28">
        <f t="shared" si="3"/>
        <v>5</v>
      </c>
      <c r="V23" s="28">
        <f t="shared" si="4"/>
        <v>1</v>
      </c>
      <c r="W23" s="28">
        <f t="shared" si="5"/>
        <v>2</v>
      </c>
      <c r="Z23" s="10">
        <v>0</v>
      </c>
      <c r="AA23" s="10">
        <v>0</v>
      </c>
      <c r="AB23" s="48">
        <v>1</v>
      </c>
      <c r="AC23" s="10">
        <v>1</v>
      </c>
      <c r="AD23" s="33">
        <v>1</v>
      </c>
      <c r="AE23" s="10">
        <v>0</v>
      </c>
      <c r="AF23" s="10">
        <v>1</v>
      </c>
      <c r="AG23" s="10">
        <v>1</v>
      </c>
      <c r="AI23">
        <f t="shared" si="6"/>
        <v>1</v>
      </c>
      <c r="AJ23" s="28">
        <f t="shared" si="7"/>
        <v>4</v>
      </c>
      <c r="AK23" s="28">
        <f t="shared" si="8"/>
        <v>5</v>
      </c>
      <c r="AL23" s="4"/>
      <c r="AN23" s="51"/>
      <c r="AO23" s="4"/>
      <c r="AP23" s="37"/>
      <c r="AQ23" s="4"/>
    </row>
    <row r="24" spans="1:43" ht="16" thickTop="1">
      <c r="A24">
        <v>6</v>
      </c>
      <c r="B24" t="s">
        <v>19</v>
      </c>
      <c r="C24" s="3" t="s">
        <v>20</v>
      </c>
      <c r="D24" s="14" t="s">
        <v>4</v>
      </c>
      <c r="E24" s="55" t="s">
        <v>4</v>
      </c>
      <c r="F24" s="74" t="s">
        <v>4</v>
      </c>
      <c r="G24" s="55" t="s">
        <v>4</v>
      </c>
      <c r="H24" s="55"/>
      <c r="I24" t="s">
        <v>11</v>
      </c>
      <c r="J24" t="s">
        <v>11</v>
      </c>
      <c r="K24" s="42" t="s">
        <v>12</v>
      </c>
      <c r="L24" t="s">
        <v>66</v>
      </c>
      <c r="M24" s="30" t="s">
        <v>11</v>
      </c>
      <c r="N24" s="42" t="s">
        <v>11</v>
      </c>
      <c r="O24" t="s">
        <v>11</v>
      </c>
      <c r="P24" t="s">
        <v>66</v>
      </c>
      <c r="R24" s="28">
        <f t="shared" si="0"/>
        <v>3</v>
      </c>
      <c r="S24" s="28">
        <f t="shared" si="1"/>
        <v>2</v>
      </c>
      <c r="T24" s="28">
        <f t="shared" si="2"/>
        <v>0</v>
      </c>
      <c r="U24" s="28">
        <f t="shared" si="3"/>
        <v>5</v>
      </c>
      <c r="V24" s="28">
        <f t="shared" si="4"/>
        <v>2</v>
      </c>
      <c r="W24" s="28">
        <f t="shared" si="5"/>
        <v>1</v>
      </c>
      <c r="Z24" s="28">
        <v>1</v>
      </c>
      <c r="AA24" s="28">
        <v>1</v>
      </c>
      <c r="AB24" s="73">
        <v>0</v>
      </c>
      <c r="AC24" s="9">
        <v>1</v>
      </c>
      <c r="AD24" s="34">
        <v>0</v>
      </c>
      <c r="AE24" s="28">
        <v>0</v>
      </c>
      <c r="AF24" s="70">
        <v>0</v>
      </c>
      <c r="AG24" s="77">
        <v>0</v>
      </c>
      <c r="AI24">
        <f t="shared" si="6"/>
        <v>2</v>
      </c>
      <c r="AJ24" s="28">
        <f t="shared" si="7"/>
        <v>1</v>
      </c>
      <c r="AK24" s="28">
        <f t="shared" si="8"/>
        <v>3</v>
      </c>
      <c r="AO24" t="s">
        <v>67</v>
      </c>
      <c r="AP24" s="39"/>
    </row>
    <row r="25" spans="1:43">
      <c r="D25" s="14" t="s">
        <v>5</v>
      </c>
      <c r="E25" s="25" t="s">
        <v>5</v>
      </c>
      <c r="F25" s="74" t="s">
        <v>5</v>
      </c>
      <c r="G25" s="74" t="s">
        <v>5</v>
      </c>
      <c r="H25" s="74"/>
      <c r="I25" t="s">
        <v>12</v>
      </c>
      <c r="J25" t="s">
        <v>12</v>
      </c>
      <c r="K25" s="42" t="s">
        <v>66</v>
      </c>
      <c r="L25" t="s">
        <v>12</v>
      </c>
      <c r="M25" s="30" t="s">
        <v>66</v>
      </c>
      <c r="N25" s="42" t="s">
        <v>66</v>
      </c>
      <c r="O25" t="s">
        <v>66</v>
      </c>
      <c r="P25" t="s">
        <v>66</v>
      </c>
      <c r="R25" s="28">
        <f t="shared" si="0"/>
        <v>0</v>
      </c>
      <c r="S25" s="28">
        <f t="shared" si="1"/>
        <v>4</v>
      </c>
      <c r="T25" s="28">
        <f t="shared" si="2"/>
        <v>1</v>
      </c>
      <c r="U25" s="28">
        <f t="shared" si="3"/>
        <v>0</v>
      </c>
      <c r="V25" s="28">
        <f t="shared" si="4"/>
        <v>5</v>
      </c>
      <c r="W25" s="28">
        <f t="shared" si="5"/>
        <v>3</v>
      </c>
      <c r="Z25" s="28">
        <v>0</v>
      </c>
      <c r="AA25" s="28">
        <v>0</v>
      </c>
      <c r="AB25" s="73">
        <v>0</v>
      </c>
      <c r="AC25" s="9">
        <v>0</v>
      </c>
      <c r="AD25" s="32">
        <v>0</v>
      </c>
      <c r="AE25" s="28">
        <v>0</v>
      </c>
      <c r="AF25" s="70">
        <v>0</v>
      </c>
      <c r="AG25" s="77">
        <v>0</v>
      </c>
      <c r="AI25">
        <f t="shared" si="6"/>
        <v>0</v>
      </c>
      <c r="AJ25" s="28">
        <f t="shared" si="7"/>
        <v>0</v>
      </c>
      <c r="AK25" s="28">
        <f t="shared" si="8"/>
        <v>0</v>
      </c>
      <c r="AL25" t="s">
        <v>108</v>
      </c>
      <c r="AP25" s="30" t="s">
        <v>96</v>
      </c>
    </row>
    <row r="26" spans="1:43">
      <c r="D26" s="14" t="s">
        <v>6</v>
      </c>
      <c r="E26" s="25" t="s">
        <v>6</v>
      </c>
      <c r="F26" s="74" t="s">
        <v>6</v>
      </c>
      <c r="G26" s="74" t="s">
        <v>6</v>
      </c>
      <c r="H26" s="74"/>
      <c r="I26" t="s">
        <v>12</v>
      </c>
      <c r="J26" t="s">
        <v>66</v>
      </c>
      <c r="K26" s="42" t="s">
        <v>12</v>
      </c>
      <c r="L26" t="s">
        <v>66</v>
      </c>
      <c r="M26" s="30" t="s">
        <v>11</v>
      </c>
      <c r="N26" s="42" t="s">
        <v>11</v>
      </c>
      <c r="O26" t="s">
        <v>11</v>
      </c>
      <c r="P26" t="s">
        <v>66</v>
      </c>
      <c r="R26" s="28">
        <f t="shared" si="0"/>
        <v>3</v>
      </c>
      <c r="S26" s="28">
        <f t="shared" si="1"/>
        <v>2</v>
      </c>
      <c r="T26" s="28">
        <f t="shared" si="2"/>
        <v>0</v>
      </c>
      <c r="U26" s="28">
        <f t="shared" si="3"/>
        <v>3</v>
      </c>
      <c r="V26" s="28">
        <f t="shared" si="4"/>
        <v>3</v>
      </c>
      <c r="W26" s="28">
        <f t="shared" si="5"/>
        <v>2</v>
      </c>
      <c r="Z26" s="28">
        <v>0</v>
      </c>
      <c r="AA26" s="28">
        <v>0</v>
      </c>
      <c r="AB26" s="73">
        <v>0</v>
      </c>
      <c r="AC26" s="9">
        <v>0</v>
      </c>
      <c r="AD26" s="32">
        <v>1</v>
      </c>
      <c r="AE26" s="28">
        <v>1</v>
      </c>
      <c r="AF26" s="70">
        <v>0</v>
      </c>
      <c r="AG26" s="77">
        <v>0</v>
      </c>
      <c r="AI26">
        <f t="shared" si="6"/>
        <v>0</v>
      </c>
      <c r="AJ26" s="28">
        <f t="shared" si="7"/>
        <v>2</v>
      </c>
      <c r="AK26" s="28">
        <f t="shared" si="8"/>
        <v>2</v>
      </c>
      <c r="AP26" s="36"/>
    </row>
    <row r="27" spans="1:43">
      <c r="D27" s="14" t="s">
        <v>7</v>
      </c>
      <c r="E27" s="25" t="s">
        <v>7</v>
      </c>
      <c r="F27" s="55" t="s">
        <v>7</v>
      </c>
      <c r="G27" s="74" t="s">
        <v>7</v>
      </c>
      <c r="H27" s="74"/>
      <c r="I27" t="s">
        <v>12</v>
      </c>
      <c r="J27" t="s">
        <v>12</v>
      </c>
      <c r="K27" s="42" t="s">
        <v>12</v>
      </c>
      <c r="L27" t="s">
        <v>66</v>
      </c>
      <c r="M27" s="30" t="s">
        <v>11</v>
      </c>
      <c r="N27" s="42" t="s">
        <v>11</v>
      </c>
      <c r="O27" t="s">
        <v>11</v>
      </c>
      <c r="P27" t="s">
        <v>11</v>
      </c>
      <c r="R27" s="28">
        <f t="shared" si="0"/>
        <v>4</v>
      </c>
      <c r="S27" s="28">
        <f t="shared" si="1"/>
        <v>1</v>
      </c>
      <c r="T27" s="28">
        <f t="shared" si="2"/>
        <v>0</v>
      </c>
      <c r="U27" s="28">
        <f t="shared" si="3"/>
        <v>4</v>
      </c>
      <c r="V27" s="28">
        <f t="shared" si="4"/>
        <v>1</v>
      </c>
      <c r="W27" s="28">
        <f t="shared" si="5"/>
        <v>3</v>
      </c>
      <c r="Z27" s="28">
        <v>0</v>
      </c>
      <c r="AA27" s="28">
        <v>0</v>
      </c>
      <c r="AB27" s="73">
        <v>0</v>
      </c>
      <c r="AC27" s="9">
        <v>0</v>
      </c>
      <c r="AD27" s="32">
        <v>0</v>
      </c>
      <c r="AE27" s="28">
        <v>0</v>
      </c>
      <c r="AF27" s="70">
        <v>0</v>
      </c>
      <c r="AG27" s="77">
        <v>0</v>
      </c>
      <c r="AI27">
        <f t="shared" si="6"/>
        <v>0</v>
      </c>
      <c r="AJ27" s="28">
        <f t="shared" si="7"/>
        <v>0</v>
      </c>
      <c r="AK27" s="28">
        <f t="shared" si="8"/>
        <v>0</v>
      </c>
      <c r="AP27" s="36"/>
    </row>
    <row r="28" spans="1:43">
      <c r="D28" s="14" t="s">
        <v>8</v>
      </c>
      <c r="E28" s="25" t="s">
        <v>8</v>
      </c>
      <c r="F28" s="74" t="s">
        <v>8</v>
      </c>
      <c r="G28" s="74" t="s">
        <v>8</v>
      </c>
      <c r="H28" s="74"/>
      <c r="I28" t="s">
        <v>12</v>
      </c>
      <c r="J28" t="s">
        <v>12</v>
      </c>
      <c r="K28" s="42" t="s">
        <v>11</v>
      </c>
      <c r="L28" t="s">
        <v>66</v>
      </c>
      <c r="M28" s="30" t="s">
        <v>11</v>
      </c>
      <c r="N28" s="42" t="s">
        <v>66</v>
      </c>
      <c r="O28" t="s">
        <v>11</v>
      </c>
      <c r="P28" t="s">
        <v>11</v>
      </c>
      <c r="R28" s="28">
        <f t="shared" si="0"/>
        <v>3</v>
      </c>
      <c r="S28" s="28">
        <f t="shared" si="1"/>
        <v>2</v>
      </c>
      <c r="T28" s="28">
        <f t="shared" si="2"/>
        <v>0</v>
      </c>
      <c r="U28" s="28">
        <f t="shared" si="3"/>
        <v>4</v>
      </c>
      <c r="V28" s="28">
        <f t="shared" si="4"/>
        <v>2</v>
      </c>
      <c r="W28" s="28">
        <f t="shared" si="5"/>
        <v>2</v>
      </c>
      <c r="Z28" s="28">
        <v>0</v>
      </c>
      <c r="AA28" s="28">
        <v>0</v>
      </c>
      <c r="AB28" s="73">
        <v>1</v>
      </c>
      <c r="AC28" s="9">
        <v>0</v>
      </c>
      <c r="AD28" s="32">
        <v>0</v>
      </c>
      <c r="AE28" s="28">
        <v>0</v>
      </c>
      <c r="AF28" s="70">
        <v>1</v>
      </c>
      <c r="AG28" s="77">
        <v>1</v>
      </c>
      <c r="AI28">
        <f t="shared" si="6"/>
        <v>1</v>
      </c>
      <c r="AJ28" s="28">
        <f t="shared" si="7"/>
        <v>2</v>
      </c>
      <c r="AK28" s="28">
        <f t="shared" si="8"/>
        <v>3</v>
      </c>
      <c r="AP28" s="36"/>
    </row>
    <row r="29" spans="1:43">
      <c r="B29" s="41" t="s">
        <v>39</v>
      </c>
      <c r="D29" s="25"/>
      <c r="E29" s="25"/>
      <c r="F29" s="74"/>
      <c r="G29" s="74"/>
      <c r="H29" s="74"/>
      <c r="I29" s="25"/>
      <c r="J29" s="25"/>
      <c r="K29" s="43"/>
      <c r="L29" s="25"/>
      <c r="M29" s="25"/>
      <c r="N29" s="43"/>
      <c r="O29" s="60"/>
      <c r="P29" s="74"/>
      <c r="Q29" s="25"/>
      <c r="R29" s="28">
        <f t="shared" si="0"/>
        <v>0</v>
      </c>
      <c r="S29" s="28">
        <f t="shared" si="1"/>
        <v>0</v>
      </c>
      <c r="T29" s="28">
        <f t="shared" si="2"/>
        <v>0</v>
      </c>
      <c r="U29" s="28">
        <f t="shared" si="3"/>
        <v>0</v>
      </c>
      <c r="V29" s="28">
        <f t="shared" si="4"/>
        <v>0</v>
      </c>
      <c r="W29" s="28">
        <f t="shared" si="5"/>
        <v>0</v>
      </c>
      <c r="Y29" s="25"/>
      <c r="Z29" s="25"/>
      <c r="AA29" s="25"/>
      <c r="AB29" s="43"/>
      <c r="AC29" s="25"/>
      <c r="AD29" s="25"/>
      <c r="AE29" s="43"/>
      <c r="AF29" s="60"/>
      <c r="AG29" s="74"/>
      <c r="AI29">
        <f t="shared" si="6"/>
        <v>0</v>
      </c>
      <c r="AJ29" s="28">
        <f t="shared" si="7"/>
        <v>0</v>
      </c>
      <c r="AK29" s="28">
        <f t="shared" si="8"/>
        <v>0</v>
      </c>
      <c r="AP29" s="36"/>
    </row>
    <row r="30" spans="1:43">
      <c r="A30">
        <v>7</v>
      </c>
      <c r="B30" t="s">
        <v>23</v>
      </c>
      <c r="C30" s="3" t="s">
        <v>22</v>
      </c>
      <c r="D30" s="14" t="s">
        <v>4</v>
      </c>
      <c r="E30" s="55" t="s">
        <v>4</v>
      </c>
      <c r="F30" s="55" t="s">
        <v>4</v>
      </c>
      <c r="G30" s="54" t="s">
        <v>4</v>
      </c>
      <c r="H30" s="54"/>
      <c r="I30" s="24" t="s">
        <v>11</v>
      </c>
      <c r="J30" t="s">
        <v>11</v>
      </c>
      <c r="K30" s="42" t="s">
        <v>66</v>
      </c>
      <c r="L30" s="24" t="s">
        <v>11</v>
      </c>
      <c r="M30" s="30" t="s">
        <v>11</v>
      </c>
      <c r="N30" s="42" t="s">
        <v>66</v>
      </c>
      <c r="O30" t="s">
        <v>12</v>
      </c>
      <c r="P30" s="24" t="s">
        <v>11</v>
      </c>
      <c r="R30" s="28">
        <f t="shared" si="0"/>
        <v>3</v>
      </c>
      <c r="S30" s="28">
        <f t="shared" si="1"/>
        <v>1</v>
      </c>
      <c r="T30" s="28">
        <f t="shared" si="2"/>
        <v>1</v>
      </c>
      <c r="U30" s="28">
        <f t="shared" si="3"/>
        <v>5</v>
      </c>
      <c r="V30" s="28">
        <f t="shared" si="4"/>
        <v>2</v>
      </c>
      <c r="W30" s="28">
        <f t="shared" si="5"/>
        <v>1</v>
      </c>
      <c r="Z30" s="28">
        <v>1</v>
      </c>
      <c r="AA30" s="28">
        <v>1</v>
      </c>
      <c r="AB30" s="73">
        <v>0</v>
      </c>
      <c r="AC30" s="9">
        <v>1</v>
      </c>
      <c r="AD30" s="32">
        <v>1</v>
      </c>
      <c r="AE30" s="28">
        <v>0</v>
      </c>
      <c r="AF30" s="70">
        <v>0</v>
      </c>
      <c r="AG30" s="77">
        <v>1</v>
      </c>
      <c r="AI30">
        <f t="shared" si="6"/>
        <v>2</v>
      </c>
      <c r="AJ30" s="28">
        <f t="shared" si="7"/>
        <v>3</v>
      </c>
      <c r="AK30" s="28">
        <f t="shared" si="8"/>
        <v>5</v>
      </c>
      <c r="AP30" s="36"/>
    </row>
    <row r="31" spans="1:43">
      <c r="B31" t="s">
        <v>25</v>
      </c>
      <c r="D31" s="14" t="s">
        <v>5</v>
      </c>
      <c r="E31" s="25" t="s">
        <v>5</v>
      </c>
      <c r="F31" s="54" t="s">
        <v>5</v>
      </c>
      <c r="G31" s="74" t="s">
        <v>5</v>
      </c>
      <c r="H31" s="74"/>
      <c r="I31" s="24" t="s">
        <v>11</v>
      </c>
      <c r="J31" t="s">
        <v>66</v>
      </c>
      <c r="K31" s="42" t="s">
        <v>66</v>
      </c>
      <c r="L31" s="24" t="s">
        <v>11</v>
      </c>
      <c r="M31" s="30" t="s">
        <v>11</v>
      </c>
      <c r="N31" s="42" t="s">
        <v>11</v>
      </c>
      <c r="O31" t="s">
        <v>12</v>
      </c>
      <c r="P31" s="24" t="s">
        <v>66</v>
      </c>
      <c r="R31" s="28">
        <f t="shared" si="0"/>
        <v>3</v>
      </c>
      <c r="S31" s="28">
        <f t="shared" si="1"/>
        <v>1</v>
      </c>
      <c r="T31" s="28">
        <f t="shared" si="2"/>
        <v>1</v>
      </c>
      <c r="U31" s="28">
        <f t="shared" si="3"/>
        <v>4</v>
      </c>
      <c r="V31" s="28">
        <f t="shared" si="4"/>
        <v>3</v>
      </c>
      <c r="W31" s="28">
        <f t="shared" si="5"/>
        <v>1</v>
      </c>
      <c r="Z31" s="28">
        <v>0</v>
      </c>
      <c r="AA31" s="28">
        <v>0</v>
      </c>
      <c r="AB31" s="73">
        <v>0</v>
      </c>
      <c r="AC31" s="9">
        <v>0</v>
      </c>
      <c r="AD31" s="32">
        <v>0</v>
      </c>
      <c r="AE31" s="28">
        <v>0</v>
      </c>
      <c r="AF31" s="70">
        <v>0</v>
      </c>
      <c r="AG31" s="77">
        <v>0</v>
      </c>
      <c r="AI31">
        <f t="shared" si="6"/>
        <v>0</v>
      </c>
      <c r="AJ31" s="28">
        <f t="shared" si="7"/>
        <v>0</v>
      </c>
      <c r="AK31" s="28">
        <f t="shared" si="8"/>
        <v>0</v>
      </c>
      <c r="AP31" s="36"/>
    </row>
    <row r="32" spans="1:43">
      <c r="B32" t="s">
        <v>24</v>
      </c>
      <c r="D32" s="14" t="s">
        <v>6</v>
      </c>
      <c r="E32" s="25" t="s">
        <v>6</v>
      </c>
      <c r="F32" s="54" t="s">
        <v>6</v>
      </c>
      <c r="G32" s="54" t="s">
        <v>6</v>
      </c>
      <c r="H32" s="54"/>
      <c r="I32" s="24" t="s">
        <v>11</v>
      </c>
      <c r="J32" t="s">
        <v>66</v>
      </c>
      <c r="K32" s="42" t="s">
        <v>11</v>
      </c>
      <c r="L32" s="24" t="s">
        <v>11</v>
      </c>
      <c r="M32" s="30" t="s">
        <v>11</v>
      </c>
      <c r="N32" s="42" t="s">
        <v>11</v>
      </c>
      <c r="O32" t="s">
        <v>12</v>
      </c>
      <c r="P32" s="24" t="s">
        <v>66</v>
      </c>
      <c r="R32" s="28">
        <f t="shared" si="0"/>
        <v>3</v>
      </c>
      <c r="S32" s="28">
        <f t="shared" si="1"/>
        <v>1</v>
      </c>
      <c r="T32" s="28">
        <f t="shared" si="2"/>
        <v>1</v>
      </c>
      <c r="U32" s="28">
        <f t="shared" si="3"/>
        <v>5</v>
      </c>
      <c r="V32" s="28">
        <f t="shared" si="4"/>
        <v>2</v>
      </c>
      <c r="W32" s="28">
        <f t="shared" si="5"/>
        <v>1</v>
      </c>
      <c r="Z32" s="28">
        <v>0</v>
      </c>
      <c r="AA32" s="28">
        <v>0</v>
      </c>
      <c r="AB32" s="73">
        <v>1</v>
      </c>
      <c r="AC32" s="9">
        <v>0</v>
      </c>
      <c r="AD32" s="32">
        <v>0</v>
      </c>
      <c r="AE32" s="28">
        <v>0</v>
      </c>
      <c r="AF32" s="70">
        <v>0</v>
      </c>
      <c r="AG32" s="77">
        <v>0</v>
      </c>
      <c r="AI32">
        <f t="shared" si="6"/>
        <v>1</v>
      </c>
      <c r="AJ32" s="28">
        <f t="shared" si="7"/>
        <v>0</v>
      </c>
      <c r="AK32" s="28">
        <f t="shared" si="8"/>
        <v>1</v>
      </c>
      <c r="AP32" s="36"/>
    </row>
    <row r="33" spans="1:43" ht="16" thickBot="1">
      <c r="A33" s="4"/>
      <c r="B33" s="4"/>
      <c r="C33" s="20"/>
      <c r="D33" s="15" t="s">
        <v>7</v>
      </c>
      <c r="E33" s="15" t="s">
        <v>7</v>
      </c>
      <c r="F33" s="68" t="s">
        <v>7</v>
      </c>
      <c r="G33" s="15" t="s">
        <v>7</v>
      </c>
      <c r="H33" s="59"/>
      <c r="I33" s="24" t="s">
        <v>11</v>
      </c>
      <c r="J33" t="s">
        <v>12</v>
      </c>
      <c r="K33" s="42" t="s">
        <v>66</v>
      </c>
      <c r="L33" s="24" t="s">
        <v>11</v>
      </c>
      <c r="M33" s="30" t="s">
        <v>11</v>
      </c>
      <c r="N33" s="42" t="s">
        <v>11</v>
      </c>
      <c r="O33" t="s">
        <v>12</v>
      </c>
      <c r="P33" s="24" t="s">
        <v>66</v>
      </c>
      <c r="R33" s="28">
        <f t="shared" si="0"/>
        <v>3</v>
      </c>
      <c r="S33" s="28">
        <f t="shared" si="1"/>
        <v>1</v>
      </c>
      <c r="T33" s="28">
        <f t="shared" si="2"/>
        <v>1</v>
      </c>
      <c r="U33" s="28">
        <f t="shared" si="3"/>
        <v>4</v>
      </c>
      <c r="V33" s="28">
        <f t="shared" si="4"/>
        <v>2</v>
      </c>
      <c r="W33" s="28">
        <f t="shared" si="5"/>
        <v>2</v>
      </c>
      <c r="Z33" s="10">
        <v>0</v>
      </c>
      <c r="AA33" s="10">
        <v>0</v>
      </c>
      <c r="AB33" s="48">
        <v>0</v>
      </c>
      <c r="AC33" s="10">
        <v>0</v>
      </c>
      <c r="AD33" s="33">
        <v>1</v>
      </c>
      <c r="AE33" s="10">
        <v>1</v>
      </c>
      <c r="AF33" s="10">
        <v>0</v>
      </c>
      <c r="AG33" s="10">
        <v>0</v>
      </c>
      <c r="AI33">
        <f t="shared" si="6"/>
        <v>0</v>
      </c>
      <c r="AJ33" s="28">
        <f t="shared" si="7"/>
        <v>2</v>
      </c>
      <c r="AK33" s="28">
        <f t="shared" si="8"/>
        <v>2</v>
      </c>
      <c r="AL33" s="4"/>
      <c r="AN33" s="51"/>
      <c r="AO33" s="4"/>
      <c r="AP33" s="37"/>
      <c r="AQ33" s="4"/>
    </row>
    <row r="34" spans="1:43" ht="16" thickTop="1">
      <c r="A34">
        <v>8</v>
      </c>
      <c r="B34" t="s">
        <v>23</v>
      </c>
      <c r="C34" s="3" t="s">
        <v>21</v>
      </c>
      <c r="D34" s="9" t="s">
        <v>4</v>
      </c>
      <c r="E34" s="28" t="s">
        <v>4</v>
      </c>
      <c r="F34" s="77" t="s">
        <v>4</v>
      </c>
      <c r="G34" s="74" t="s">
        <v>4</v>
      </c>
      <c r="H34" s="74"/>
      <c r="I34" s="24" t="s">
        <v>11</v>
      </c>
      <c r="J34" t="s">
        <v>11</v>
      </c>
      <c r="K34" s="42" t="s">
        <v>66</v>
      </c>
      <c r="L34" s="24" t="s">
        <v>66</v>
      </c>
      <c r="M34" s="30" t="s">
        <v>11</v>
      </c>
      <c r="N34" s="42" t="s">
        <v>11</v>
      </c>
      <c r="O34" t="s">
        <v>11</v>
      </c>
      <c r="P34" s="24" t="s">
        <v>66</v>
      </c>
      <c r="R34" s="28">
        <f t="shared" si="0"/>
        <v>3</v>
      </c>
      <c r="S34" s="28">
        <f t="shared" si="1"/>
        <v>2</v>
      </c>
      <c r="T34" s="28">
        <f t="shared" si="2"/>
        <v>0</v>
      </c>
      <c r="U34" s="28">
        <f t="shared" si="3"/>
        <v>5</v>
      </c>
      <c r="V34" s="28">
        <f t="shared" si="4"/>
        <v>3</v>
      </c>
      <c r="W34" s="28">
        <f t="shared" si="5"/>
        <v>0</v>
      </c>
      <c r="Z34" s="28">
        <v>0</v>
      </c>
      <c r="AA34" s="28">
        <v>0</v>
      </c>
      <c r="AB34" s="73">
        <v>0</v>
      </c>
      <c r="AC34" s="9">
        <v>0</v>
      </c>
      <c r="AD34" s="34">
        <v>0</v>
      </c>
      <c r="AE34" s="28">
        <v>0</v>
      </c>
      <c r="AF34" s="70">
        <v>0</v>
      </c>
      <c r="AG34" s="77">
        <v>0</v>
      </c>
      <c r="AI34">
        <f t="shared" si="6"/>
        <v>0</v>
      </c>
      <c r="AJ34" s="28">
        <f t="shared" si="7"/>
        <v>0</v>
      </c>
      <c r="AK34" s="28">
        <f t="shared" si="8"/>
        <v>0</v>
      </c>
      <c r="AO34" t="s">
        <v>82</v>
      </c>
      <c r="AP34" s="39"/>
    </row>
    <row r="35" spans="1:43">
      <c r="B35" t="s">
        <v>25</v>
      </c>
      <c r="D35" s="9" t="s">
        <v>5</v>
      </c>
      <c r="E35" s="55" t="s">
        <v>5</v>
      </c>
      <c r="F35" s="77" t="s">
        <v>5</v>
      </c>
      <c r="G35" s="74" t="s">
        <v>5</v>
      </c>
      <c r="H35" s="74"/>
      <c r="I35" s="24" t="s">
        <v>11</v>
      </c>
      <c r="J35" t="s">
        <v>11</v>
      </c>
      <c r="K35" s="42" t="s">
        <v>66</v>
      </c>
      <c r="L35" s="24" t="s">
        <v>66</v>
      </c>
      <c r="M35" s="30" t="s">
        <v>11</v>
      </c>
      <c r="N35" s="42" t="s">
        <v>11</v>
      </c>
      <c r="O35" t="s">
        <v>11</v>
      </c>
      <c r="P35" s="24" t="s">
        <v>66</v>
      </c>
      <c r="R35" s="28">
        <f t="shared" si="0"/>
        <v>3</v>
      </c>
      <c r="S35" s="28">
        <f t="shared" si="1"/>
        <v>2</v>
      </c>
      <c r="T35" s="28">
        <f t="shared" si="2"/>
        <v>0</v>
      </c>
      <c r="U35" s="28">
        <f t="shared" si="3"/>
        <v>5</v>
      </c>
      <c r="V35" s="28">
        <f t="shared" si="4"/>
        <v>3</v>
      </c>
      <c r="W35" s="28">
        <f t="shared" si="5"/>
        <v>0</v>
      </c>
      <c r="Z35" s="28">
        <v>0</v>
      </c>
      <c r="AA35" s="28">
        <v>1</v>
      </c>
      <c r="AB35" s="73">
        <v>0</v>
      </c>
      <c r="AC35" s="9">
        <v>0</v>
      </c>
      <c r="AD35" s="32">
        <v>0</v>
      </c>
      <c r="AE35" s="28">
        <v>0</v>
      </c>
      <c r="AF35" s="70">
        <v>0</v>
      </c>
      <c r="AG35" s="77">
        <v>0</v>
      </c>
      <c r="AI35">
        <f t="shared" si="6"/>
        <v>1</v>
      </c>
      <c r="AJ35" s="28">
        <f t="shared" si="7"/>
        <v>0</v>
      </c>
      <c r="AK35" s="28">
        <f t="shared" si="8"/>
        <v>1</v>
      </c>
      <c r="AP35" s="36"/>
    </row>
    <row r="36" spans="1:43">
      <c r="B36" t="s">
        <v>26</v>
      </c>
      <c r="D36" s="9" t="s">
        <v>6</v>
      </c>
      <c r="E36" s="28" t="s">
        <v>6</v>
      </c>
      <c r="F36" s="77" t="s">
        <v>6</v>
      </c>
      <c r="G36" s="74" t="s">
        <v>6</v>
      </c>
      <c r="H36" s="74"/>
      <c r="I36" s="24" t="s">
        <v>11</v>
      </c>
      <c r="J36" t="s">
        <v>11</v>
      </c>
      <c r="K36" s="42" t="s">
        <v>12</v>
      </c>
      <c r="L36" s="24" t="s">
        <v>66</v>
      </c>
      <c r="M36" s="30" t="s">
        <v>11</v>
      </c>
      <c r="N36" s="42" t="s">
        <v>11</v>
      </c>
      <c r="O36" t="s">
        <v>11</v>
      </c>
      <c r="P36" s="24" t="s">
        <v>66</v>
      </c>
      <c r="R36" s="28">
        <f t="shared" si="0"/>
        <v>3</v>
      </c>
      <c r="S36" s="28">
        <f t="shared" si="1"/>
        <v>2</v>
      </c>
      <c r="T36" s="28">
        <f t="shared" si="2"/>
        <v>0</v>
      </c>
      <c r="U36" s="28">
        <f t="shared" si="3"/>
        <v>5</v>
      </c>
      <c r="V36" s="28">
        <f t="shared" si="4"/>
        <v>2</v>
      </c>
      <c r="W36" s="28">
        <f t="shared" si="5"/>
        <v>1</v>
      </c>
      <c r="Z36" s="28">
        <v>0</v>
      </c>
      <c r="AA36" s="28">
        <v>0</v>
      </c>
      <c r="AB36" s="73">
        <v>0</v>
      </c>
      <c r="AC36" s="9">
        <v>0</v>
      </c>
      <c r="AD36" s="32">
        <v>1</v>
      </c>
      <c r="AE36" s="28">
        <v>0</v>
      </c>
      <c r="AF36" s="70">
        <v>0</v>
      </c>
      <c r="AG36" s="77">
        <v>0</v>
      </c>
      <c r="AI36">
        <f t="shared" si="6"/>
        <v>0</v>
      </c>
      <c r="AJ36" s="28">
        <f t="shared" si="7"/>
        <v>1</v>
      </c>
      <c r="AK36" s="28">
        <f t="shared" si="8"/>
        <v>1</v>
      </c>
      <c r="AP36" s="36"/>
    </row>
    <row r="37" spans="1:43">
      <c r="D37" s="9" t="s">
        <v>7</v>
      </c>
      <c r="E37" s="28" t="s">
        <v>7</v>
      </c>
      <c r="F37" s="55" t="s">
        <v>7</v>
      </c>
      <c r="G37" s="55" t="s">
        <v>7</v>
      </c>
      <c r="H37" s="55"/>
      <c r="I37" s="24" t="s">
        <v>11</v>
      </c>
      <c r="J37" t="s">
        <v>11</v>
      </c>
      <c r="K37" s="42" t="s">
        <v>12</v>
      </c>
      <c r="L37" s="24" t="s">
        <v>11</v>
      </c>
      <c r="M37" s="30" t="s">
        <v>11</v>
      </c>
      <c r="N37" s="42" t="s">
        <v>11</v>
      </c>
      <c r="O37" t="s">
        <v>11</v>
      </c>
      <c r="P37" t="s">
        <v>11</v>
      </c>
      <c r="R37" s="28">
        <f t="shared" si="0"/>
        <v>5</v>
      </c>
      <c r="S37" s="28">
        <f t="shared" si="1"/>
        <v>0</v>
      </c>
      <c r="T37" s="28">
        <f t="shared" si="2"/>
        <v>0</v>
      </c>
      <c r="U37" s="28">
        <f t="shared" si="3"/>
        <v>7</v>
      </c>
      <c r="V37" s="28">
        <f t="shared" si="4"/>
        <v>0</v>
      </c>
      <c r="W37" s="28">
        <f t="shared" si="5"/>
        <v>1</v>
      </c>
      <c r="Z37" s="28">
        <v>1</v>
      </c>
      <c r="AA37" s="28">
        <v>0</v>
      </c>
      <c r="AB37" s="73">
        <v>0</v>
      </c>
      <c r="AC37" s="9">
        <v>0</v>
      </c>
      <c r="AD37" s="32">
        <v>0</v>
      </c>
      <c r="AE37" s="28">
        <v>0</v>
      </c>
      <c r="AF37" s="70">
        <v>0</v>
      </c>
      <c r="AG37" s="77">
        <v>1</v>
      </c>
      <c r="AI37">
        <f t="shared" si="6"/>
        <v>1</v>
      </c>
      <c r="AJ37" s="28">
        <f t="shared" si="7"/>
        <v>1</v>
      </c>
      <c r="AK37" s="28">
        <f t="shared" si="8"/>
        <v>2</v>
      </c>
      <c r="AP37" s="36"/>
    </row>
    <row r="38" spans="1:43">
      <c r="D38" s="9" t="s">
        <v>8</v>
      </c>
      <c r="E38" s="28" t="s">
        <v>8</v>
      </c>
      <c r="F38" s="77" t="s">
        <v>8</v>
      </c>
      <c r="G38" s="74" t="s">
        <v>8</v>
      </c>
      <c r="H38" s="74"/>
      <c r="I38" s="24" t="s">
        <v>11</v>
      </c>
      <c r="J38" t="s">
        <v>66</v>
      </c>
      <c r="K38" s="42" t="s">
        <v>66</v>
      </c>
      <c r="L38" s="24" t="s">
        <v>11</v>
      </c>
      <c r="M38" s="30" t="s">
        <v>88</v>
      </c>
      <c r="N38" s="42" t="s">
        <v>11</v>
      </c>
      <c r="O38" t="s">
        <v>11</v>
      </c>
      <c r="P38" t="s">
        <v>66</v>
      </c>
      <c r="R38" s="28">
        <f t="shared" si="0"/>
        <v>3</v>
      </c>
      <c r="S38" s="28">
        <f t="shared" si="1"/>
        <v>1</v>
      </c>
      <c r="T38" s="28">
        <f t="shared" si="2"/>
        <v>0</v>
      </c>
      <c r="U38" s="28">
        <f t="shared" si="3"/>
        <v>4</v>
      </c>
      <c r="V38" s="28">
        <f t="shared" si="4"/>
        <v>3</v>
      </c>
      <c r="W38" s="28">
        <f t="shared" si="5"/>
        <v>0</v>
      </c>
      <c r="Z38" s="28">
        <v>0</v>
      </c>
      <c r="AA38" s="28">
        <v>0</v>
      </c>
      <c r="AB38" s="73">
        <v>0</v>
      </c>
      <c r="AC38" s="9">
        <v>0</v>
      </c>
      <c r="AD38" s="32">
        <v>0</v>
      </c>
      <c r="AE38" s="28">
        <v>0</v>
      </c>
      <c r="AF38" s="70">
        <v>0</v>
      </c>
      <c r="AG38" s="77">
        <v>0</v>
      </c>
      <c r="AI38">
        <f t="shared" si="6"/>
        <v>0</v>
      </c>
      <c r="AJ38" s="28">
        <f t="shared" si="7"/>
        <v>0</v>
      </c>
      <c r="AK38" s="28">
        <f t="shared" si="8"/>
        <v>0</v>
      </c>
      <c r="AP38" s="88" t="s">
        <v>97</v>
      </c>
    </row>
    <row r="39" spans="1:43">
      <c r="D39" s="9" t="s">
        <v>9</v>
      </c>
      <c r="E39" s="28" t="s">
        <v>9</v>
      </c>
      <c r="F39" s="77" t="s">
        <v>9</v>
      </c>
      <c r="G39" s="74" t="s">
        <v>9</v>
      </c>
      <c r="H39" s="74"/>
      <c r="I39" s="24" t="s">
        <v>11</v>
      </c>
      <c r="J39" t="s">
        <v>66</v>
      </c>
      <c r="K39" s="42" t="s">
        <v>66</v>
      </c>
      <c r="L39" s="24" t="s">
        <v>11</v>
      </c>
      <c r="M39" s="30" t="s">
        <v>88</v>
      </c>
      <c r="N39" s="42" t="s">
        <v>11</v>
      </c>
      <c r="O39" t="s">
        <v>11</v>
      </c>
      <c r="P39" t="s">
        <v>66</v>
      </c>
      <c r="R39" s="28">
        <f t="shared" si="0"/>
        <v>3</v>
      </c>
      <c r="S39" s="28">
        <f t="shared" si="1"/>
        <v>1</v>
      </c>
      <c r="T39" s="28">
        <f t="shared" si="2"/>
        <v>0</v>
      </c>
      <c r="U39" s="28">
        <f t="shared" si="3"/>
        <v>4</v>
      </c>
      <c r="V39" s="28">
        <f t="shared" si="4"/>
        <v>3</v>
      </c>
      <c r="W39" s="28">
        <f t="shared" si="5"/>
        <v>0</v>
      </c>
      <c r="Z39" s="28">
        <v>0</v>
      </c>
      <c r="AA39" s="28">
        <v>0</v>
      </c>
      <c r="AB39" s="73">
        <v>0</v>
      </c>
      <c r="AC39" s="9">
        <v>0</v>
      </c>
      <c r="AD39" s="32">
        <v>0</v>
      </c>
      <c r="AE39" s="28">
        <v>0</v>
      </c>
      <c r="AF39" s="70">
        <v>1</v>
      </c>
      <c r="AG39" s="77">
        <v>0</v>
      </c>
      <c r="AI39">
        <f t="shared" si="6"/>
        <v>0</v>
      </c>
      <c r="AJ39" s="28">
        <f t="shared" si="7"/>
        <v>1</v>
      </c>
      <c r="AK39" s="28">
        <f t="shared" si="8"/>
        <v>1</v>
      </c>
      <c r="AP39" s="89"/>
    </row>
    <row r="40" spans="1:43" ht="16" thickBot="1">
      <c r="A40" s="4"/>
      <c r="B40" s="4"/>
      <c r="C40" s="20"/>
      <c r="D40" s="10" t="s">
        <v>10</v>
      </c>
      <c r="E40" s="10" t="s">
        <v>10</v>
      </c>
      <c r="F40" s="10" t="s">
        <v>10</v>
      </c>
      <c r="G40" s="15" t="s">
        <v>10</v>
      </c>
      <c r="H40" s="59"/>
      <c r="I40" s="24" t="s">
        <v>11</v>
      </c>
      <c r="J40" t="s">
        <v>66</v>
      </c>
      <c r="K40" s="42" t="s">
        <v>11</v>
      </c>
      <c r="L40" s="24" t="s">
        <v>11</v>
      </c>
      <c r="M40" s="30" t="s">
        <v>88</v>
      </c>
      <c r="N40" s="42" t="s">
        <v>11</v>
      </c>
      <c r="O40" t="s">
        <v>11</v>
      </c>
      <c r="P40" t="s">
        <v>66</v>
      </c>
      <c r="R40" s="28">
        <f t="shared" si="0"/>
        <v>3</v>
      </c>
      <c r="S40" s="28">
        <f t="shared" si="1"/>
        <v>1</v>
      </c>
      <c r="T40" s="28">
        <f t="shared" si="2"/>
        <v>0</v>
      </c>
      <c r="U40" s="28">
        <f t="shared" si="3"/>
        <v>5</v>
      </c>
      <c r="V40" s="28">
        <f t="shared" si="4"/>
        <v>2</v>
      </c>
      <c r="W40" s="28">
        <f t="shared" si="5"/>
        <v>0</v>
      </c>
      <c r="Z40" s="10">
        <v>0</v>
      </c>
      <c r="AA40" s="10">
        <v>0</v>
      </c>
      <c r="AB40" s="48">
        <v>1</v>
      </c>
      <c r="AC40" s="10">
        <v>1</v>
      </c>
      <c r="AD40" s="33">
        <v>0</v>
      </c>
      <c r="AE40" s="10">
        <v>1</v>
      </c>
      <c r="AF40" s="10">
        <v>0</v>
      </c>
      <c r="AG40" s="10">
        <v>0</v>
      </c>
      <c r="AI40">
        <f t="shared" si="6"/>
        <v>1</v>
      </c>
      <c r="AJ40" s="28">
        <f t="shared" si="7"/>
        <v>2</v>
      </c>
      <c r="AK40" s="28">
        <f t="shared" si="8"/>
        <v>3</v>
      </c>
      <c r="AL40" s="4"/>
      <c r="AN40" s="51"/>
      <c r="AO40" s="4"/>
      <c r="AP40" s="90"/>
      <c r="AQ40" s="4"/>
    </row>
    <row r="41" spans="1:43" ht="16" thickTop="1">
      <c r="A41">
        <v>9</v>
      </c>
      <c r="B41" t="s">
        <v>23</v>
      </c>
      <c r="C41" s="3" t="s">
        <v>28</v>
      </c>
      <c r="D41" s="9" t="s">
        <v>4</v>
      </c>
      <c r="E41" s="28" t="s">
        <v>4</v>
      </c>
      <c r="F41" s="77" t="s">
        <v>4</v>
      </c>
      <c r="G41" s="74" t="s">
        <v>4</v>
      </c>
      <c r="H41" s="74"/>
      <c r="I41" s="24" t="s">
        <v>11</v>
      </c>
      <c r="J41" t="s">
        <v>66</v>
      </c>
      <c r="K41" s="42" t="s">
        <v>66</v>
      </c>
      <c r="L41" s="24" t="s">
        <v>66</v>
      </c>
      <c r="M41" s="30" t="s">
        <v>11</v>
      </c>
      <c r="N41" s="42" t="s">
        <v>11</v>
      </c>
      <c r="O41" t="s">
        <v>12</v>
      </c>
      <c r="P41" t="s">
        <v>11</v>
      </c>
      <c r="R41" s="28">
        <f t="shared" si="0"/>
        <v>3</v>
      </c>
      <c r="S41" s="28">
        <f t="shared" si="1"/>
        <v>1</v>
      </c>
      <c r="T41" s="28">
        <f t="shared" si="2"/>
        <v>1</v>
      </c>
      <c r="U41" s="28">
        <f t="shared" si="3"/>
        <v>4</v>
      </c>
      <c r="V41" s="28">
        <f t="shared" si="4"/>
        <v>3</v>
      </c>
      <c r="W41" s="28">
        <f t="shared" si="5"/>
        <v>1</v>
      </c>
      <c r="Z41" s="28">
        <v>1</v>
      </c>
      <c r="AA41" s="28">
        <v>0</v>
      </c>
      <c r="AB41" s="73">
        <v>0</v>
      </c>
      <c r="AC41" s="9">
        <v>0</v>
      </c>
      <c r="AD41" s="34">
        <v>0</v>
      </c>
      <c r="AE41" s="28">
        <v>1</v>
      </c>
      <c r="AF41" s="70">
        <v>0</v>
      </c>
      <c r="AG41" s="77">
        <v>0</v>
      </c>
      <c r="AI41">
        <f t="shared" si="6"/>
        <v>1</v>
      </c>
      <c r="AJ41" s="28">
        <f t="shared" si="7"/>
        <v>1</v>
      </c>
      <c r="AK41" s="28">
        <f t="shared" si="8"/>
        <v>2</v>
      </c>
      <c r="AP41" s="39"/>
    </row>
    <row r="42" spans="1:43">
      <c r="B42" t="s">
        <v>27</v>
      </c>
      <c r="D42" s="9" t="s">
        <v>5</v>
      </c>
      <c r="E42" s="55" t="s">
        <v>5</v>
      </c>
      <c r="F42" s="55" t="s">
        <v>5</v>
      </c>
      <c r="G42" s="55" t="s">
        <v>5</v>
      </c>
      <c r="H42" s="55">
        <v>1</v>
      </c>
      <c r="I42" s="24" t="s">
        <v>11</v>
      </c>
      <c r="J42" t="s">
        <v>11</v>
      </c>
      <c r="K42" s="42" t="s">
        <v>11</v>
      </c>
      <c r="L42" s="24" t="s">
        <v>11</v>
      </c>
      <c r="M42" s="30" t="s">
        <v>11</v>
      </c>
      <c r="N42" s="42" t="s">
        <v>11</v>
      </c>
      <c r="O42" t="s">
        <v>12</v>
      </c>
      <c r="P42" t="s">
        <v>11</v>
      </c>
      <c r="R42" s="28">
        <f t="shared" si="0"/>
        <v>4</v>
      </c>
      <c r="S42" s="28">
        <f t="shared" si="1"/>
        <v>0</v>
      </c>
      <c r="T42" s="28">
        <f t="shared" si="2"/>
        <v>1</v>
      </c>
      <c r="U42" s="28">
        <f t="shared" si="3"/>
        <v>7</v>
      </c>
      <c r="V42" s="28">
        <f t="shared" si="4"/>
        <v>0</v>
      </c>
      <c r="W42" s="28">
        <f t="shared" si="5"/>
        <v>1</v>
      </c>
      <c r="Z42" s="28">
        <v>0</v>
      </c>
      <c r="AA42" s="28">
        <v>1</v>
      </c>
      <c r="AB42" s="73">
        <v>0</v>
      </c>
      <c r="AC42" s="9">
        <v>1</v>
      </c>
      <c r="AD42" s="32">
        <v>1</v>
      </c>
      <c r="AE42" s="28">
        <v>0</v>
      </c>
      <c r="AF42" s="70">
        <v>0</v>
      </c>
      <c r="AG42" s="77">
        <v>1</v>
      </c>
      <c r="AI42">
        <f t="shared" si="6"/>
        <v>1</v>
      </c>
      <c r="AJ42" s="28">
        <f t="shared" si="7"/>
        <v>3</v>
      </c>
      <c r="AK42" s="28">
        <f t="shared" si="8"/>
        <v>4</v>
      </c>
      <c r="AN42" t="s">
        <v>118</v>
      </c>
      <c r="AP42" s="36"/>
    </row>
    <row r="43" spans="1:43" ht="16" thickBot="1">
      <c r="A43" s="4"/>
      <c r="B43" s="4"/>
      <c r="C43" s="20"/>
      <c r="D43" s="10" t="s">
        <v>6</v>
      </c>
      <c r="E43" s="10" t="s">
        <v>6</v>
      </c>
      <c r="F43" s="68" t="s">
        <v>6</v>
      </c>
      <c r="G43" s="15" t="s">
        <v>6</v>
      </c>
      <c r="H43" s="59"/>
      <c r="I43" s="24" t="s">
        <v>11</v>
      </c>
      <c r="J43" t="s">
        <v>66</v>
      </c>
      <c r="K43" s="42" t="s">
        <v>11</v>
      </c>
      <c r="L43" s="24" t="s">
        <v>11</v>
      </c>
      <c r="M43" s="30" t="s">
        <v>11</v>
      </c>
      <c r="N43" s="42" t="s">
        <v>11</v>
      </c>
      <c r="O43" t="s">
        <v>12</v>
      </c>
      <c r="P43" t="s">
        <v>11</v>
      </c>
      <c r="R43" s="28">
        <f t="shared" si="0"/>
        <v>4</v>
      </c>
      <c r="S43" s="28">
        <f t="shared" si="1"/>
        <v>0</v>
      </c>
      <c r="T43" s="28">
        <f t="shared" si="2"/>
        <v>1</v>
      </c>
      <c r="U43" s="28">
        <f t="shared" si="3"/>
        <v>6</v>
      </c>
      <c r="V43" s="28">
        <f t="shared" si="4"/>
        <v>1</v>
      </c>
      <c r="W43" s="28">
        <f t="shared" si="5"/>
        <v>1</v>
      </c>
      <c r="Z43" s="10">
        <v>0</v>
      </c>
      <c r="AA43" s="10">
        <v>0</v>
      </c>
      <c r="AB43" s="48">
        <v>1</v>
      </c>
      <c r="AC43" s="10">
        <v>0</v>
      </c>
      <c r="AD43" s="33">
        <v>0</v>
      </c>
      <c r="AE43" s="10">
        <v>0</v>
      </c>
      <c r="AF43" s="10">
        <v>0</v>
      </c>
      <c r="AG43" s="10">
        <v>0</v>
      </c>
      <c r="AI43">
        <f t="shared" si="6"/>
        <v>1</v>
      </c>
      <c r="AJ43" s="28">
        <f t="shared" si="7"/>
        <v>0</v>
      </c>
      <c r="AK43" s="28">
        <f t="shared" si="8"/>
        <v>1</v>
      </c>
      <c r="AL43" s="4"/>
      <c r="AN43" s="51"/>
      <c r="AO43" s="4"/>
      <c r="AP43" s="37"/>
      <c r="AQ43" s="4"/>
    </row>
    <row r="44" spans="1:43" ht="16" thickTop="1">
      <c r="A44">
        <v>10</v>
      </c>
      <c r="B44" t="s">
        <v>23</v>
      </c>
      <c r="C44" s="3" t="s">
        <v>30</v>
      </c>
      <c r="D44" s="9" t="s">
        <v>4</v>
      </c>
      <c r="E44" s="28" t="s">
        <v>4</v>
      </c>
      <c r="F44" s="81" t="s">
        <v>4</v>
      </c>
      <c r="G44" s="74" t="s">
        <v>4</v>
      </c>
      <c r="H44" s="74"/>
      <c r="I44" s="24" t="s">
        <v>11</v>
      </c>
      <c r="J44" t="s">
        <v>66</v>
      </c>
      <c r="K44" s="42" t="s">
        <v>12</v>
      </c>
      <c r="L44" s="24" t="s">
        <v>12</v>
      </c>
      <c r="M44" s="30" t="s">
        <v>11</v>
      </c>
      <c r="N44" s="42" t="s">
        <v>11</v>
      </c>
      <c r="O44" t="s">
        <v>11</v>
      </c>
      <c r="P44" t="s">
        <v>11</v>
      </c>
      <c r="R44" s="28">
        <f t="shared" si="0"/>
        <v>4</v>
      </c>
      <c r="S44" s="28">
        <f t="shared" si="1"/>
        <v>0</v>
      </c>
      <c r="T44" s="28">
        <f t="shared" si="2"/>
        <v>1</v>
      </c>
      <c r="U44" s="28">
        <f t="shared" si="3"/>
        <v>5</v>
      </c>
      <c r="V44" s="28">
        <f t="shared" si="4"/>
        <v>1</v>
      </c>
      <c r="W44" s="28">
        <f t="shared" si="5"/>
        <v>2</v>
      </c>
      <c r="Z44" s="28">
        <v>0</v>
      </c>
      <c r="AA44" s="28">
        <v>0</v>
      </c>
      <c r="AB44" s="73">
        <v>0</v>
      </c>
      <c r="AC44" s="9">
        <v>0</v>
      </c>
      <c r="AD44" s="34">
        <v>1</v>
      </c>
      <c r="AE44" s="28">
        <v>1</v>
      </c>
      <c r="AF44" s="70">
        <v>0</v>
      </c>
      <c r="AG44" s="77">
        <v>1</v>
      </c>
      <c r="AI44">
        <f t="shared" si="6"/>
        <v>0</v>
      </c>
      <c r="AJ44" s="28">
        <f t="shared" si="7"/>
        <v>3</v>
      </c>
      <c r="AK44" s="28">
        <f t="shared" si="8"/>
        <v>3</v>
      </c>
      <c r="AO44" t="s">
        <v>83</v>
      </c>
      <c r="AP44" s="39"/>
    </row>
    <row r="45" spans="1:43">
      <c r="B45" t="s">
        <v>29</v>
      </c>
      <c r="D45" s="9" t="s">
        <v>5</v>
      </c>
      <c r="E45" s="55" t="s">
        <v>5</v>
      </c>
      <c r="F45" s="77" t="s">
        <v>5</v>
      </c>
      <c r="G45" s="74" t="s">
        <v>5</v>
      </c>
      <c r="H45" s="74"/>
      <c r="I45" s="24" t="s">
        <v>11</v>
      </c>
      <c r="J45" t="s">
        <v>11</v>
      </c>
      <c r="K45" s="42" t="s">
        <v>12</v>
      </c>
      <c r="L45" s="24" t="s">
        <v>12</v>
      </c>
      <c r="M45" s="30" t="s">
        <v>11</v>
      </c>
      <c r="N45" s="42" t="s">
        <v>11</v>
      </c>
      <c r="O45" t="s">
        <v>11</v>
      </c>
      <c r="P45" t="s">
        <v>66</v>
      </c>
      <c r="R45" s="28">
        <f t="shared" si="0"/>
        <v>3</v>
      </c>
      <c r="S45" s="28">
        <f t="shared" si="1"/>
        <v>1</v>
      </c>
      <c r="T45" s="28">
        <f t="shared" si="2"/>
        <v>1</v>
      </c>
      <c r="U45" s="28">
        <f t="shared" si="3"/>
        <v>5</v>
      </c>
      <c r="V45" s="28">
        <f t="shared" si="4"/>
        <v>1</v>
      </c>
      <c r="W45" s="28">
        <f t="shared" si="5"/>
        <v>2</v>
      </c>
      <c r="Z45" s="28">
        <v>1</v>
      </c>
      <c r="AA45" s="28">
        <v>1</v>
      </c>
      <c r="AB45" s="73">
        <v>0</v>
      </c>
      <c r="AC45" s="9">
        <v>0</v>
      </c>
      <c r="AD45" s="32">
        <v>0</v>
      </c>
      <c r="AE45" s="28">
        <v>0</v>
      </c>
      <c r="AF45" s="70">
        <v>0</v>
      </c>
      <c r="AG45" s="77">
        <v>0</v>
      </c>
      <c r="AI45">
        <f t="shared" si="6"/>
        <v>2</v>
      </c>
      <c r="AJ45" s="28">
        <f t="shared" si="7"/>
        <v>0</v>
      </c>
      <c r="AK45" s="28">
        <f t="shared" si="8"/>
        <v>2</v>
      </c>
      <c r="AP45" s="36"/>
    </row>
    <row r="46" spans="1:43">
      <c r="D46" s="9" t="s">
        <v>6</v>
      </c>
      <c r="E46" s="28" t="s">
        <v>6</v>
      </c>
      <c r="F46" s="54" t="s">
        <v>6</v>
      </c>
      <c r="G46" s="74" t="s">
        <v>6</v>
      </c>
      <c r="H46" s="74"/>
      <c r="I46" s="24" t="s">
        <v>11</v>
      </c>
      <c r="J46" t="s">
        <v>66</v>
      </c>
      <c r="K46" s="42" t="s">
        <v>66</v>
      </c>
      <c r="L46" s="24" t="s">
        <v>11</v>
      </c>
      <c r="M46" s="30" t="s">
        <v>11</v>
      </c>
      <c r="N46" s="42" t="s">
        <v>11</v>
      </c>
      <c r="O46" t="s">
        <v>11</v>
      </c>
      <c r="P46" t="s">
        <v>66</v>
      </c>
      <c r="R46" s="28">
        <f t="shared" si="0"/>
        <v>4</v>
      </c>
      <c r="S46" s="28">
        <f t="shared" si="1"/>
        <v>1</v>
      </c>
      <c r="T46" s="28">
        <f t="shared" si="2"/>
        <v>0</v>
      </c>
      <c r="U46" s="28">
        <f t="shared" si="3"/>
        <v>5</v>
      </c>
      <c r="V46" s="28">
        <f t="shared" si="4"/>
        <v>3</v>
      </c>
      <c r="W46" s="28">
        <f t="shared" si="5"/>
        <v>0</v>
      </c>
      <c r="Z46" s="28">
        <v>0</v>
      </c>
      <c r="AA46" s="28">
        <v>0</v>
      </c>
      <c r="AB46" s="73">
        <v>0</v>
      </c>
      <c r="AC46" s="9">
        <v>0</v>
      </c>
      <c r="AD46" s="32">
        <v>0</v>
      </c>
      <c r="AE46" s="28">
        <v>0</v>
      </c>
      <c r="AF46" s="70">
        <v>1</v>
      </c>
      <c r="AG46" s="77">
        <v>0</v>
      </c>
      <c r="AI46">
        <f t="shared" si="6"/>
        <v>0</v>
      </c>
      <c r="AJ46" s="28">
        <f t="shared" si="7"/>
        <v>1</v>
      </c>
      <c r="AK46" s="28">
        <f t="shared" si="8"/>
        <v>1</v>
      </c>
      <c r="AP46" s="36"/>
    </row>
    <row r="47" spans="1:43" ht="16" thickBot="1">
      <c r="A47" s="4"/>
      <c r="B47" s="4"/>
      <c r="C47" s="20"/>
      <c r="D47" s="10" t="s">
        <v>7</v>
      </c>
      <c r="E47" s="10" t="s">
        <v>7</v>
      </c>
      <c r="F47" s="68" t="s">
        <v>7</v>
      </c>
      <c r="G47" s="57" t="s">
        <v>7</v>
      </c>
      <c r="H47" s="64"/>
      <c r="I47" s="24" t="s">
        <v>11</v>
      </c>
      <c r="J47" t="s">
        <v>66</v>
      </c>
      <c r="K47" s="42" t="s">
        <v>11</v>
      </c>
      <c r="L47" s="24" t="s">
        <v>11</v>
      </c>
      <c r="M47" s="30" t="s">
        <v>11</v>
      </c>
      <c r="N47" s="42" t="s">
        <v>11</v>
      </c>
      <c r="O47" t="s">
        <v>11</v>
      </c>
      <c r="P47" t="s">
        <v>66</v>
      </c>
      <c r="R47" s="28">
        <f t="shared" si="0"/>
        <v>4</v>
      </c>
      <c r="S47" s="28">
        <f t="shared" si="1"/>
        <v>1</v>
      </c>
      <c r="T47" s="28">
        <f t="shared" si="2"/>
        <v>0</v>
      </c>
      <c r="U47" s="28">
        <f t="shared" si="3"/>
        <v>6</v>
      </c>
      <c r="V47" s="28">
        <f t="shared" si="4"/>
        <v>2</v>
      </c>
      <c r="W47" s="28">
        <f t="shared" si="5"/>
        <v>0</v>
      </c>
      <c r="Z47" s="10">
        <v>0</v>
      </c>
      <c r="AA47" s="10">
        <v>0</v>
      </c>
      <c r="AB47" s="48">
        <v>1</v>
      </c>
      <c r="AC47" s="10">
        <v>1</v>
      </c>
      <c r="AD47" s="33">
        <v>0</v>
      </c>
      <c r="AE47" s="10">
        <v>0</v>
      </c>
      <c r="AF47" s="10">
        <v>0</v>
      </c>
      <c r="AG47" s="10">
        <v>0</v>
      </c>
      <c r="AI47">
        <f t="shared" si="6"/>
        <v>1</v>
      </c>
      <c r="AJ47" s="28">
        <f t="shared" si="7"/>
        <v>1</v>
      </c>
      <c r="AK47" s="28">
        <f t="shared" si="8"/>
        <v>2</v>
      </c>
      <c r="AL47" s="4"/>
      <c r="AN47" s="51"/>
      <c r="AO47" s="4"/>
      <c r="AP47" s="37"/>
      <c r="AQ47" s="4"/>
    </row>
    <row r="48" spans="1:43" ht="16" thickTop="1">
      <c r="A48">
        <v>11</v>
      </c>
      <c r="B48" t="s">
        <v>31</v>
      </c>
      <c r="C48" s="3" t="s">
        <v>33</v>
      </c>
      <c r="D48" s="9" t="s">
        <v>4</v>
      </c>
      <c r="E48" s="55" t="s">
        <v>4</v>
      </c>
      <c r="F48" s="54" t="s">
        <v>4</v>
      </c>
      <c r="G48" s="74" t="s">
        <v>4</v>
      </c>
      <c r="H48" s="74"/>
      <c r="I48" s="24" t="s">
        <v>11</v>
      </c>
      <c r="J48" t="s">
        <v>11</v>
      </c>
      <c r="K48" s="42" t="s">
        <v>66</v>
      </c>
      <c r="L48" s="24" t="s">
        <v>66</v>
      </c>
      <c r="M48" s="30" t="s">
        <v>11</v>
      </c>
      <c r="N48" s="42" t="s">
        <v>11</v>
      </c>
      <c r="O48" t="s">
        <v>12</v>
      </c>
      <c r="P48" t="s">
        <v>11</v>
      </c>
      <c r="R48" s="28">
        <f t="shared" si="0"/>
        <v>3</v>
      </c>
      <c r="S48" s="28">
        <f t="shared" si="1"/>
        <v>1</v>
      </c>
      <c r="T48" s="28">
        <f t="shared" si="2"/>
        <v>1</v>
      </c>
      <c r="U48" s="28">
        <f t="shared" si="3"/>
        <v>5</v>
      </c>
      <c r="V48" s="28">
        <f t="shared" si="4"/>
        <v>2</v>
      </c>
      <c r="W48" s="28">
        <f t="shared" si="5"/>
        <v>1</v>
      </c>
      <c r="Z48" s="28">
        <v>1</v>
      </c>
      <c r="AA48" s="28">
        <v>1</v>
      </c>
      <c r="AB48" s="73">
        <v>0</v>
      </c>
      <c r="AC48" s="9">
        <v>0</v>
      </c>
      <c r="AD48" s="34">
        <v>0</v>
      </c>
      <c r="AE48" s="28">
        <v>0</v>
      </c>
      <c r="AF48" s="70">
        <v>0</v>
      </c>
      <c r="AG48" s="77">
        <v>1</v>
      </c>
      <c r="AI48">
        <f t="shared" si="6"/>
        <v>2</v>
      </c>
      <c r="AJ48" s="28">
        <f t="shared" si="7"/>
        <v>1</v>
      </c>
      <c r="AK48" s="28">
        <f t="shared" si="8"/>
        <v>3</v>
      </c>
      <c r="AN48" t="s">
        <v>119</v>
      </c>
      <c r="AO48" t="s">
        <v>68</v>
      </c>
      <c r="AP48" s="39"/>
    </row>
    <row r="49" spans="1:43" ht="16" thickBot="1">
      <c r="A49" s="4"/>
      <c r="B49" s="4" t="s">
        <v>32</v>
      </c>
      <c r="C49" s="20"/>
      <c r="D49" s="10" t="s">
        <v>5</v>
      </c>
      <c r="E49" s="10" t="s">
        <v>5</v>
      </c>
      <c r="F49" s="68" t="s">
        <v>5</v>
      </c>
      <c r="G49" s="57" t="s">
        <v>5</v>
      </c>
      <c r="H49" s="64"/>
      <c r="I49" s="24" t="s">
        <v>11</v>
      </c>
      <c r="J49" t="s">
        <v>11</v>
      </c>
      <c r="K49" s="42" t="s">
        <v>11</v>
      </c>
      <c r="L49" s="24" t="s">
        <v>66</v>
      </c>
      <c r="M49" s="30" t="s">
        <v>11</v>
      </c>
      <c r="N49" s="42" t="s">
        <v>11</v>
      </c>
      <c r="O49" t="s">
        <v>12</v>
      </c>
      <c r="P49" t="s">
        <v>11</v>
      </c>
      <c r="R49" s="28">
        <f t="shared" si="0"/>
        <v>3</v>
      </c>
      <c r="S49" s="28">
        <f t="shared" si="1"/>
        <v>1</v>
      </c>
      <c r="T49" s="28">
        <f t="shared" si="2"/>
        <v>1</v>
      </c>
      <c r="U49" s="28">
        <f t="shared" si="3"/>
        <v>6</v>
      </c>
      <c r="V49" s="28">
        <f t="shared" si="4"/>
        <v>1</v>
      </c>
      <c r="W49" s="28">
        <f t="shared" si="5"/>
        <v>1</v>
      </c>
      <c r="Z49" s="10">
        <v>0</v>
      </c>
      <c r="AA49" s="10">
        <v>0</v>
      </c>
      <c r="AB49" s="48">
        <v>1</v>
      </c>
      <c r="AC49" s="10">
        <v>1</v>
      </c>
      <c r="AD49" s="33">
        <v>1</v>
      </c>
      <c r="AE49" s="10">
        <v>1</v>
      </c>
      <c r="AF49" s="10">
        <v>0</v>
      </c>
      <c r="AG49" s="10">
        <v>0</v>
      </c>
      <c r="AI49">
        <f t="shared" si="6"/>
        <v>1</v>
      </c>
      <c r="AJ49" s="28">
        <f t="shared" si="7"/>
        <v>3</v>
      </c>
      <c r="AK49" s="28">
        <f t="shared" si="8"/>
        <v>4</v>
      </c>
      <c r="AL49" s="4"/>
      <c r="AN49" s="51"/>
      <c r="AO49" s="4"/>
      <c r="AP49" s="37"/>
      <c r="AQ49" s="4"/>
    </row>
    <row r="50" spans="1:43" ht="16" thickTop="1">
      <c r="A50">
        <v>12</v>
      </c>
      <c r="B50" t="s">
        <v>31</v>
      </c>
      <c r="C50" s="3" t="s">
        <v>34</v>
      </c>
      <c r="D50" s="9" t="s">
        <v>4</v>
      </c>
      <c r="E50" s="55" t="s">
        <v>4</v>
      </c>
      <c r="F50" s="77" t="s">
        <v>4</v>
      </c>
      <c r="G50" s="74" t="s">
        <v>4</v>
      </c>
      <c r="H50" s="74"/>
      <c r="I50" s="24" t="s">
        <v>11</v>
      </c>
      <c r="J50" t="s">
        <v>11</v>
      </c>
      <c r="K50" s="42" t="s">
        <v>66</v>
      </c>
      <c r="L50" s="24" t="s">
        <v>66</v>
      </c>
      <c r="M50" s="30" t="s">
        <v>11</v>
      </c>
      <c r="N50" s="42" t="s">
        <v>66</v>
      </c>
      <c r="O50" t="s">
        <v>11</v>
      </c>
      <c r="P50" t="s">
        <v>12</v>
      </c>
      <c r="R50" s="28">
        <f t="shared" si="0"/>
        <v>2</v>
      </c>
      <c r="S50" s="28">
        <f t="shared" si="1"/>
        <v>2</v>
      </c>
      <c r="T50" s="28">
        <f t="shared" si="2"/>
        <v>1</v>
      </c>
      <c r="U50" s="28">
        <f t="shared" si="3"/>
        <v>4</v>
      </c>
      <c r="V50" s="28">
        <f t="shared" si="4"/>
        <v>3</v>
      </c>
      <c r="W50" s="28">
        <f t="shared" si="5"/>
        <v>1</v>
      </c>
      <c r="Z50" s="28">
        <v>0</v>
      </c>
      <c r="AA50" s="28">
        <v>1</v>
      </c>
      <c r="AB50" s="73">
        <v>0</v>
      </c>
      <c r="AC50" s="9">
        <v>0</v>
      </c>
      <c r="AD50" s="34">
        <v>0</v>
      </c>
      <c r="AE50" s="28">
        <v>0</v>
      </c>
      <c r="AF50" s="70">
        <v>0</v>
      </c>
      <c r="AG50" s="77">
        <v>0</v>
      </c>
      <c r="AI50">
        <f t="shared" si="6"/>
        <v>1</v>
      </c>
      <c r="AJ50" s="28">
        <f t="shared" si="7"/>
        <v>0</v>
      </c>
      <c r="AK50" s="28">
        <f t="shared" si="8"/>
        <v>1</v>
      </c>
      <c r="AO50" t="s">
        <v>68</v>
      </c>
      <c r="AP50" s="39"/>
    </row>
    <row r="51" spans="1:43">
      <c r="B51" t="s">
        <v>35</v>
      </c>
      <c r="D51" s="9" t="s">
        <v>5</v>
      </c>
      <c r="E51" s="54" t="s">
        <v>5</v>
      </c>
      <c r="F51" s="77" t="s">
        <v>5</v>
      </c>
      <c r="G51" s="54" t="s">
        <v>5</v>
      </c>
      <c r="H51" s="54"/>
      <c r="I51" s="24" t="s">
        <v>11</v>
      </c>
      <c r="J51" t="s">
        <v>66</v>
      </c>
      <c r="K51" s="42" t="s">
        <v>11</v>
      </c>
      <c r="L51" s="24" t="s">
        <v>66</v>
      </c>
      <c r="M51" s="30" t="s">
        <v>11</v>
      </c>
      <c r="N51" s="42" t="s">
        <v>66</v>
      </c>
      <c r="O51" t="s">
        <v>11</v>
      </c>
      <c r="P51" t="s">
        <v>11</v>
      </c>
      <c r="R51" s="28">
        <f t="shared" si="0"/>
        <v>3</v>
      </c>
      <c r="S51" s="28">
        <f t="shared" si="1"/>
        <v>2</v>
      </c>
      <c r="T51" s="28">
        <f t="shared" si="2"/>
        <v>0</v>
      </c>
      <c r="U51" s="28">
        <f t="shared" si="3"/>
        <v>5</v>
      </c>
      <c r="V51" s="28">
        <f t="shared" si="4"/>
        <v>3</v>
      </c>
      <c r="W51" s="28">
        <f t="shared" si="5"/>
        <v>0</v>
      </c>
      <c r="Z51" s="28">
        <v>1</v>
      </c>
      <c r="AA51" s="28">
        <v>0</v>
      </c>
      <c r="AB51" s="73">
        <v>1</v>
      </c>
      <c r="AC51" s="9">
        <v>0</v>
      </c>
      <c r="AD51" s="32">
        <v>0</v>
      </c>
      <c r="AE51" s="28">
        <v>0</v>
      </c>
      <c r="AF51" s="70">
        <v>1</v>
      </c>
      <c r="AG51" s="77">
        <v>1</v>
      </c>
      <c r="AI51">
        <f t="shared" si="6"/>
        <v>2</v>
      </c>
      <c r="AJ51" s="28">
        <f t="shared" si="7"/>
        <v>2</v>
      </c>
      <c r="AK51" s="28">
        <f t="shared" si="8"/>
        <v>4</v>
      </c>
      <c r="AP51" s="36"/>
    </row>
    <row r="52" spans="1:43" ht="16" thickBot="1">
      <c r="A52" s="4"/>
      <c r="B52" s="4"/>
      <c r="C52" s="20"/>
      <c r="D52" s="10" t="s">
        <v>6</v>
      </c>
      <c r="E52" s="10" t="s">
        <v>6</v>
      </c>
      <c r="F52" s="57" t="s">
        <v>6</v>
      </c>
      <c r="G52" s="68" t="s">
        <v>6</v>
      </c>
      <c r="H52" s="80"/>
      <c r="I52" s="24" t="s">
        <v>11</v>
      </c>
      <c r="J52" t="s">
        <v>66</v>
      </c>
      <c r="K52" s="42" t="s">
        <v>66</v>
      </c>
      <c r="L52" s="24" t="s">
        <v>66</v>
      </c>
      <c r="M52" s="30" t="s">
        <v>11</v>
      </c>
      <c r="N52" s="42" t="s">
        <v>11</v>
      </c>
      <c r="O52" t="s">
        <v>11</v>
      </c>
      <c r="P52" t="s">
        <v>11</v>
      </c>
      <c r="R52" s="28">
        <f t="shared" si="0"/>
        <v>4</v>
      </c>
      <c r="S52" s="28">
        <f t="shared" si="1"/>
        <v>1</v>
      </c>
      <c r="T52" s="28">
        <f t="shared" si="2"/>
        <v>0</v>
      </c>
      <c r="U52" s="28">
        <f t="shared" si="3"/>
        <v>5</v>
      </c>
      <c r="V52" s="28">
        <f t="shared" si="4"/>
        <v>3</v>
      </c>
      <c r="W52" s="28">
        <f t="shared" si="5"/>
        <v>0</v>
      </c>
      <c r="Z52" s="10">
        <v>0</v>
      </c>
      <c r="AA52" s="10">
        <v>0</v>
      </c>
      <c r="AB52" s="48">
        <v>0</v>
      </c>
      <c r="AC52" s="10">
        <v>1</v>
      </c>
      <c r="AD52" s="33">
        <v>1</v>
      </c>
      <c r="AE52" s="10">
        <v>1</v>
      </c>
      <c r="AF52" s="10">
        <v>0</v>
      </c>
      <c r="AG52" s="10">
        <v>0</v>
      </c>
      <c r="AI52">
        <f t="shared" si="6"/>
        <v>0</v>
      </c>
      <c r="AJ52" s="28">
        <f t="shared" si="7"/>
        <v>3</v>
      </c>
      <c r="AK52" s="28">
        <f t="shared" si="8"/>
        <v>3</v>
      </c>
      <c r="AL52" s="4"/>
      <c r="AN52" s="51"/>
      <c r="AO52" s="4"/>
      <c r="AP52" s="37"/>
      <c r="AQ52" s="4"/>
    </row>
    <row r="53" spans="1:43" ht="16" thickTop="1">
      <c r="A53">
        <v>13</v>
      </c>
      <c r="B53" t="s">
        <v>31</v>
      </c>
      <c r="C53" s="3" t="s">
        <v>36</v>
      </c>
      <c r="D53" s="9" t="s">
        <v>4</v>
      </c>
      <c r="E53" s="55" t="s">
        <v>4</v>
      </c>
      <c r="F53" s="55" t="s">
        <v>4</v>
      </c>
      <c r="G53" s="55" t="s">
        <v>4</v>
      </c>
      <c r="H53" s="55">
        <v>1</v>
      </c>
      <c r="I53" s="24" t="s">
        <v>11</v>
      </c>
      <c r="J53" t="s">
        <v>11</v>
      </c>
      <c r="K53" s="42" t="s">
        <v>66</v>
      </c>
      <c r="L53" s="24" t="s">
        <v>11</v>
      </c>
      <c r="M53" s="30" t="s">
        <v>11</v>
      </c>
      <c r="N53" s="42" t="s">
        <v>11</v>
      </c>
      <c r="O53" t="s">
        <v>12</v>
      </c>
      <c r="P53" t="s">
        <v>66</v>
      </c>
      <c r="R53" s="28">
        <f t="shared" si="0"/>
        <v>3</v>
      </c>
      <c r="S53" s="28">
        <f t="shared" si="1"/>
        <v>1</v>
      </c>
      <c r="T53" s="28">
        <f t="shared" si="2"/>
        <v>1</v>
      </c>
      <c r="U53" s="28">
        <f t="shared" si="3"/>
        <v>5</v>
      </c>
      <c r="V53" s="28">
        <f t="shared" si="4"/>
        <v>2</v>
      </c>
      <c r="W53" s="28">
        <f t="shared" si="5"/>
        <v>1</v>
      </c>
      <c r="Z53" s="28">
        <v>1</v>
      </c>
      <c r="AA53" s="28">
        <v>1</v>
      </c>
      <c r="AB53" s="73">
        <v>0</v>
      </c>
      <c r="AC53" s="9">
        <v>1</v>
      </c>
      <c r="AD53" s="34">
        <v>1</v>
      </c>
      <c r="AE53" s="28">
        <v>1</v>
      </c>
      <c r="AF53" s="70">
        <v>1</v>
      </c>
      <c r="AG53" s="77">
        <v>0</v>
      </c>
      <c r="AI53">
        <f t="shared" si="6"/>
        <v>2</v>
      </c>
      <c r="AJ53" s="28">
        <f t="shared" si="7"/>
        <v>4</v>
      </c>
      <c r="AK53" s="28">
        <f t="shared" si="8"/>
        <v>6</v>
      </c>
      <c r="AP53" s="39"/>
    </row>
    <row r="54" spans="1:43" ht="16" thickBot="1">
      <c r="A54" s="4"/>
      <c r="B54" s="4" t="s">
        <v>27</v>
      </c>
      <c r="C54" s="20"/>
      <c r="D54" s="10" t="s">
        <v>5</v>
      </c>
      <c r="E54" s="10" t="s">
        <v>5</v>
      </c>
      <c r="F54" s="10" t="s">
        <v>5</v>
      </c>
      <c r="G54" s="15" t="s">
        <v>5</v>
      </c>
      <c r="H54" s="59"/>
      <c r="I54" s="24" t="s">
        <v>11</v>
      </c>
      <c r="J54" t="s">
        <v>66</v>
      </c>
      <c r="K54" s="42" t="s">
        <v>12</v>
      </c>
      <c r="L54" s="24" t="s">
        <v>12</v>
      </c>
      <c r="M54" s="30" t="s">
        <v>66</v>
      </c>
      <c r="N54" s="42" t="s">
        <v>11</v>
      </c>
      <c r="O54" t="s">
        <v>12</v>
      </c>
      <c r="P54" t="s">
        <v>11</v>
      </c>
      <c r="R54" s="28">
        <f t="shared" si="0"/>
        <v>2</v>
      </c>
      <c r="S54" s="28">
        <f t="shared" si="1"/>
        <v>1</v>
      </c>
      <c r="T54" s="28">
        <f t="shared" si="2"/>
        <v>2</v>
      </c>
      <c r="U54" s="28">
        <f t="shared" si="3"/>
        <v>3</v>
      </c>
      <c r="V54" s="28">
        <f t="shared" si="4"/>
        <v>2</v>
      </c>
      <c r="W54" s="28">
        <f t="shared" si="5"/>
        <v>3</v>
      </c>
      <c r="Z54" s="10">
        <v>0</v>
      </c>
      <c r="AA54" s="10">
        <v>0</v>
      </c>
      <c r="AB54" s="48">
        <v>0</v>
      </c>
      <c r="AC54" s="10">
        <v>0</v>
      </c>
      <c r="AD54" s="33">
        <v>0</v>
      </c>
      <c r="AE54" s="10">
        <v>0</v>
      </c>
      <c r="AF54" s="10">
        <v>0</v>
      </c>
      <c r="AG54" s="10">
        <v>1</v>
      </c>
      <c r="AI54">
        <f t="shared" si="6"/>
        <v>0</v>
      </c>
      <c r="AJ54" s="28">
        <f t="shared" si="7"/>
        <v>1</v>
      </c>
      <c r="AK54" s="28">
        <f t="shared" si="8"/>
        <v>1</v>
      </c>
      <c r="AL54" s="4"/>
      <c r="AN54" s="51"/>
      <c r="AO54" s="4" t="s">
        <v>69</v>
      </c>
      <c r="AP54" s="31" t="s">
        <v>95</v>
      </c>
      <c r="AQ54" s="4"/>
    </row>
    <row r="55" spans="1:43" ht="16" thickTop="1">
      <c r="A55">
        <v>14</v>
      </c>
      <c r="B55" s="1" t="s">
        <v>31</v>
      </c>
      <c r="C55" s="3" t="s">
        <v>37</v>
      </c>
      <c r="D55" s="9" t="s">
        <v>4</v>
      </c>
      <c r="E55" s="54" t="s">
        <v>4</v>
      </c>
      <c r="F55" s="54" t="s">
        <v>4</v>
      </c>
      <c r="G55" s="54" t="s">
        <v>4</v>
      </c>
      <c r="H55" s="54">
        <v>1</v>
      </c>
      <c r="I55" s="24" t="s">
        <v>11</v>
      </c>
      <c r="J55" t="s">
        <v>66</v>
      </c>
      <c r="K55" s="42" t="s">
        <v>11</v>
      </c>
      <c r="L55" s="24" t="s">
        <v>66</v>
      </c>
      <c r="M55" s="30" t="s">
        <v>11</v>
      </c>
      <c r="N55" s="42" t="s">
        <v>11</v>
      </c>
      <c r="O55" t="s">
        <v>11</v>
      </c>
      <c r="P55" t="s">
        <v>11</v>
      </c>
      <c r="R55" s="28">
        <f t="shared" si="0"/>
        <v>4</v>
      </c>
      <c r="S55" s="28">
        <f t="shared" si="1"/>
        <v>1</v>
      </c>
      <c r="T55" s="28">
        <f t="shared" si="2"/>
        <v>0</v>
      </c>
      <c r="U55" s="28">
        <f t="shared" si="3"/>
        <v>6</v>
      </c>
      <c r="V55" s="28">
        <f t="shared" si="4"/>
        <v>2</v>
      </c>
      <c r="W55" s="28">
        <f t="shared" si="5"/>
        <v>0</v>
      </c>
      <c r="Z55" s="28">
        <v>1</v>
      </c>
      <c r="AA55" s="28">
        <v>0</v>
      </c>
      <c r="AB55" s="73">
        <v>1</v>
      </c>
      <c r="AC55" s="9">
        <v>0</v>
      </c>
      <c r="AD55" s="34">
        <v>1</v>
      </c>
      <c r="AE55" s="28">
        <v>1</v>
      </c>
      <c r="AF55" s="70">
        <v>0</v>
      </c>
      <c r="AG55" s="77">
        <v>0</v>
      </c>
      <c r="AI55">
        <f t="shared" si="6"/>
        <v>2</v>
      </c>
      <c r="AJ55" s="28">
        <f t="shared" si="7"/>
        <v>2</v>
      </c>
      <c r="AK55" s="28">
        <f t="shared" si="8"/>
        <v>4</v>
      </c>
      <c r="AP55" s="39"/>
    </row>
    <row r="56" spans="1:43">
      <c r="B56" t="s">
        <v>29</v>
      </c>
      <c r="D56" s="9" t="s">
        <v>5</v>
      </c>
      <c r="E56" s="55" t="s">
        <v>5</v>
      </c>
      <c r="F56" s="54" t="s">
        <v>5</v>
      </c>
      <c r="G56" s="54" t="s">
        <v>5</v>
      </c>
      <c r="H56" s="54"/>
      <c r="I56" s="24" t="s">
        <v>11</v>
      </c>
      <c r="J56" t="s">
        <v>11</v>
      </c>
      <c r="K56" s="42" t="s">
        <v>66</v>
      </c>
      <c r="L56" s="24" t="s">
        <v>11</v>
      </c>
      <c r="M56" s="30" t="s">
        <v>11</v>
      </c>
      <c r="N56" s="42" t="s">
        <v>66</v>
      </c>
      <c r="O56" t="s">
        <v>11</v>
      </c>
      <c r="P56" t="s">
        <v>11</v>
      </c>
      <c r="R56" s="28">
        <f t="shared" si="0"/>
        <v>4</v>
      </c>
      <c r="S56" s="28">
        <f t="shared" si="1"/>
        <v>1</v>
      </c>
      <c r="T56" s="28">
        <f t="shared" si="2"/>
        <v>0</v>
      </c>
      <c r="U56" s="28">
        <f t="shared" si="3"/>
        <v>6</v>
      </c>
      <c r="V56" s="28">
        <f t="shared" si="4"/>
        <v>2</v>
      </c>
      <c r="W56" s="28">
        <f t="shared" si="5"/>
        <v>0</v>
      </c>
      <c r="Z56" s="28">
        <v>0</v>
      </c>
      <c r="AA56" s="28">
        <v>1</v>
      </c>
      <c r="AB56" s="73">
        <v>0</v>
      </c>
      <c r="AC56" s="9">
        <v>1</v>
      </c>
      <c r="AD56" s="32">
        <v>0</v>
      </c>
      <c r="AE56" s="28">
        <v>0</v>
      </c>
      <c r="AF56" s="70">
        <v>0</v>
      </c>
      <c r="AG56" s="77">
        <v>1</v>
      </c>
      <c r="AI56">
        <f t="shared" si="6"/>
        <v>1</v>
      </c>
      <c r="AJ56" s="28">
        <f t="shared" si="7"/>
        <v>2</v>
      </c>
      <c r="AK56" s="28">
        <f t="shared" si="8"/>
        <v>3</v>
      </c>
      <c r="AP56" s="36"/>
    </row>
    <row r="57" spans="1:43" ht="16" thickBot="1">
      <c r="A57" s="4"/>
      <c r="B57" s="4"/>
      <c r="C57" s="20"/>
      <c r="D57" s="10" t="s">
        <v>6</v>
      </c>
      <c r="E57" s="10" t="s">
        <v>6</v>
      </c>
      <c r="F57" s="10" t="s">
        <v>6</v>
      </c>
      <c r="G57" s="15" t="s">
        <v>6</v>
      </c>
      <c r="H57" s="59"/>
      <c r="I57" s="24" t="s">
        <v>11</v>
      </c>
      <c r="J57" t="s">
        <v>12</v>
      </c>
      <c r="K57" s="42" t="s">
        <v>12</v>
      </c>
      <c r="L57" s="24" t="s">
        <v>66</v>
      </c>
      <c r="M57" s="30" t="s">
        <v>66</v>
      </c>
      <c r="N57" s="42" t="s">
        <v>11</v>
      </c>
      <c r="O57" t="s">
        <v>11</v>
      </c>
      <c r="P57" t="s">
        <v>11</v>
      </c>
      <c r="R57" s="28">
        <f t="shared" si="0"/>
        <v>3</v>
      </c>
      <c r="S57" s="28">
        <f t="shared" si="1"/>
        <v>2</v>
      </c>
      <c r="T57" s="28">
        <f t="shared" si="2"/>
        <v>0</v>
      </c>
      <c r="U57" s="28">
        <f t="shared" si="3"/>
        <v>4</v>
      </c>
      <c r="V57" s="28">
        <f t="shared" si="4"/>
        <v>2</v>
      </c>
      <c r="W57" s="28">
        <f t="shared" si="5"/>
        <v>2</v>
      </c>
      <c r="Z57" s="10">
        <v>0</v>
      </c>
      <c r="AA57" s="10">
        <v>0</v>
      </c>
      <c r="AB57" s="48">
        <v>0</v>
      </c>
      <c r="AC57" s="10">
        <v>0</v>
      </c>
      <c r="AD57" s="33">
        <v>0</v>
      </c>
      <c r="AE57" s="10">
        <v>0</v>
      </c>
      <c r="AF57" s="10">
        <v>0</v>
      </c>
      <c r="AG57" s="10">
        <v>0</v>
      </c>
      <c r="AI57">
        <f t="shared" si="6"/>
        <v>0</v>
      </c>
      <c r="AJ57" s="28">
        <f t="shared" si="7"/>
        <v>0</v>
      </c>
      <c r="AK57" s="28">
        <f t="shared" si="8"/>
        <v>0</v>
      </c>
      <c r="AL57" s="4"/>
      <c r="AN57" s="51"/>
      <c r="AO57" s="4" t="s">
        <v>69</v>
      </c>
      <c r="AP57" s="31" t="s">
        <v>95</v>
      </c>
      <c r="AQ57" s="4"/>
    </row>
    <row r="58" spans="1:43" ht="16" thickTop="1">
      <c r="A58">
        <v>15</v>
      </c>
      <c r="B58" t="s">
        <v>38</v>
      </c>
      <c r="D58" s="9" t="s">
        <v>4</v>
      </c>
      <c r="E58" s="28" t="s">
        <v>4</v>
      </c>
      <c r="F58" s="55" t="s">
        <v>4</v>
      </c>
      <c r="G58" s="54" t="s">
        <v>4</v>
      </c>
      <c r="H58" s="54"/>
      <c r="I58" s="24" t="s">
        <v>11</v>
      </c>
      <c r="J58" t="s">
        <v>66</v>
      </c>
      <c r="K58" s="42" t="s">
        <v>12</v>
      </c>
      <c r="L58" s="24" t="s">
        <v>66</v>
      </c>
      <c r="M58" s="30" t="s">
        <v>11</v>
      </c>
      <c r="N58" s="42" t="s">
        <v>11</v>
      </c>
      <c r="O58" t="s">
        <v>11</v>
      </c>
      <c r="P58" t="s">
        <v>11</v>
      </c>
      <c r="R58" s="28">
        <f t="shared" si="0"/>
        <v>4</v>
      </c>
      <c r="S58" s="28">
        <f t="shared" si="1"/>
        <v>1</v>
      </c>
      <c r="T58" s="28">
        <f t="shared" si="2"/>
        <v>0</v>
      </c>
      <c r="U58" s="28">
        <f t="shared" si="3"/>
        <v>5</v>
      </c>
      <c r="V58" s="28">
        <f t="shared" si="4"/>
        <v>2</v>
      </c>
      <c r="W58" s="28">
        <f t="shared" si="5"/>
        <v>1</v>
      </c>
      <c r="Z58" s="28">
        <v>0</v>
      </c>
      <c r="AA58" s="28">
        <v>0</v>
      </c>
      <c r="AB58" s="73">
        <v>0</v>
      </c>
      <c r="AC58" s="9">
        <v>0</v>
      </c>
      <c r="AD58" s="34">
        <v>1</v>
      </c>
      <c r="AE58" s="28">
        <v>0</v>
      </c>
      <c r="AF58" s="70">
        <v>1</v>
      </c>
      <c r="AG58" s="77">
        <v>1</v>
      </c>
      <c r="AI58">
        <f t="shared" si="6"/>
        <v>0</v>
      </c>
      <c r="AJ58" s="28">
        <f t="shared" si="7"/>
        <v>3</v>
      </c>
      <c r="AK58" s="28">
        <f t="shared" si="8"/>
        <v>3</v>
      </c>
      <c r="AP58" s="39"/>
    </row>
    <row r="59" spans="1:43">
      <c r="D59" s="9" t="s">
        <v>5</v>
      </c>
      <c r="E59" s="28" t="s">
        <v>5</v>
      </c>
      <c r="F59" s="77" t="s">
        <v>5</v>
      </c>
      <c r="G59" s="74" t="s">
        <v>5</v>
      </c>
      <c r="H59" s="74"/>
      <c r="I59" s="24" t="s">
        <v>11</v>
      </c>
      <c r="J59" t="s">
        <v>66</v>
      </c>
      <c r="K59" s="42" t="s">
        <v>12</v>
      </c>
      <c r="L59" s="24" t="s">
        <v>66</v>
      </c>
      <c r="M59" s="30" t="s">
        <v>66</v>
      </c>
      <c r="N59" s="42" t="s">
        <v>11</v>
      </c>
      <c r="O59" t="s">
        <v>66</v>
      </c>
      <c r="P59" t="s">
        <v>12</v>
      </c>
      <c r="R59" s="28">
        <f t="shared" si="0"/>
        <v>1</v>
      </c>
      <c r="S59" s="28">
        <f t="shared" si="1"/>
        <v>3</v>
      </c>
      <c r="T59" s="28">
        <f t="shared" si="2"/>
        <v>1</v>
      </c>
      <c r="U59" s="28">
        <f t="shared" si="3"/>
        <v>2</v>
      </c>
      <c r="V59" s="28">
        <f t="shared" si="4"/>
        <v>4</v>
      </c>
      <c r="W59" s="28">
        <f t="shared" si="5"/>
        <v>2</v>
      </c>
      <c r="Z59" s="28">
        <v>0</v>
      </c>
      <c r="AA59" s="28">
        <v>0</v>
      </c>
      <c r="AB59" s="73">
        <v>0</v>
      </c>
      <c r="AC59" s="9">
        <v>0</v>
      </c>
      <c r="AD59" s="32">
        <v>0</v>
      </c>
      <c r="AE59" s="28">
        <v>0</v>
      </c>
      <c r="AF59" s="70">
        <v>0</v>
      </c>
      <c r="AG59" s="77">
        <v>0</v>
      </c>
      <c r="AI59">
        <f t="shared" si="6"/>
        <v>0</v>
      </c>
      <c r="AJ59" s="28">
        <f t="shared" si="7"/>
        <v>0</v>
      </c>
      <c r="AK59" s="28">
        <f t="shared" si="8"/>
        <v>0</v>
      </c>
      <c r="AP59" s="36"/>
    </row>
    <row r="60" spans="1:43">
      <c r="D60" s="9" t="s">
        <v>6</v>
      </c>
      <c r="E60" s="55" t="s">
        <v>6</v>
      </c>
      <c r="F60" s="77" t="s">
        <v>6</v>
      </c>
      <c r="G60" s="54" t="s">
        <v>6</v>
      </c>
      <c r="H60" s="54"/>
      <c r="I60" s="24" t="s">
        <v>11</v>
      </c>
      <c r="J60" t="s">
        <v>66</v>
      </c>
      <c r="K60" s="42" t="s">
        <v>11</v>
      </c>
      <c r="L60" s="24" t="s">
        <v>11</v>
      </c>
      <c r="M60" s="30" t="s">
        <v>66</v>
      </c>
      <c r="N60" s="42" t="s">
        <v>11</v>
      </c>
      <c r="O60" t="s">
        <v>11</v>
      </c>
      <c r="P60" t="s">
        <v>12</v>
      </c>
      <c r="R60" s="28">
        <f t="shared" si="0"/>
        <v>3</v>
      </c>
      <c r="S60" s="28">
        <f t="shared" si="1"/>
        <v>1</v>
      </c>
      <c r="T60" s="28">
        <f t="shared" si="2"/>
        <v>1</v>
      </c>
      <c r="U60" s="28">
        <f t="shared" si="3"/>
        <v>5</v>
      </c>
      <c r="V60" s="28">
        <f t="shared" si="4"/>
        <v>2</v>
      </c>
      <c r="W60" s="28">
        <f t="shared" si="5"/>
        <v>1</v>
      </c>
      <c r="Z60" s="28">
        <v>1</v>
      </c>
      <c r="AA60" s="28">
        <v>0</v>
      </c>
      <c r="AB60" s="73">
        <v>1</v>
      </c>
      <c r="AC60" s="9">
        <v>1</v>
      </c>
      <c r="AD60" s="32">
        <v>0</v>
      </c>
      <c r="AE60" s="28">
        <v>1</v>
      </c>
      <c r="AF60" s="70">
        <v>0</v>
      </c>
      <c r="AG60" s="77">
        <v>0</v>
      </c>
      <c r="AI60">
        <f t="shared" si="6"/>
        <v>2</v>
      </c>
      <c r="AJ60" s="28">
        <f t="shared" si="7"/>
        <v>2</v>
      </c>
      <c r="AK60" s="28">
        <f t="shared" si="8"/>
        <v>4</v>
      </c>
      <c r="AP60" s="30" t="s">
        <v>91</v>
      </c>
    </row>
    <row r="61" spans="1:43">
      <c r="D61" s="9" t="s">
        <v>7</v>
      </c>
      <c r="E61" s="28" t="s">
        <v>7</v>
      </c>
      <c r="F61" s="77" t="s">
        <v>7</v>
      </c>
      <c r="G61" s="74" t="s">
        <v>7</v>
      </c>
      <c r="H61" s="74"/>
      <c r="I61" s="24" t="s">
        <v>11</v>
      </c>
      <c r="J61" t="s">
        <v>66</v>
      </c>
      <c r="K61" s="42" t="s">
        <v>66</v>
      </c>
      <c r="L61" s="24" t="s">
        <v>66</v>
      </c>
      <c r="M61" s="30" t="s">
        <v>11</v>
      </c>
      <c r="N61" s="42" t="s">
        <v>66</v>
      </c>
      <c r="O61" t="s">
        <v>11</v>
      </c>
      <c r="P61" t="s">
        <v>12</v>
      </c>
      <c r="R61" s="28">
        <f t="shared" si="0"/>
        <v>2</v>
      </c>
      <c r="S61" s="28">
        <f t="shared" si="1"/>
        <v>2</v>
      </c>
      <c r="T61" s="28">
        <f t="shared" si="2"/>
        <v>1</v>
      </c>
      <c r="U61" s="28">
        <f t="shared" si="3"/>
        <v>3</v>
      </c>
      <c r="V61" s="28">
        <f t="shared" si="4"/>
        <v>4</v>
      </c>
      <c r="W61" s="28">
        <f t="shared" si="5"/>
        <v>1</v>
      </c>
      <c r="Z61" s="28">
        <v>0</v>
      </c>
      <c r="AA61" s="28">
        <v>0</v>
      </c>
      <c r="AB61" s="73">
        <v>0</v>
      </c>
      <c r="AC61" s="9">
        <v>0</v>
      </c>
      <c r="AD61" s="32">
        <v>0</v>
      </c>
      <c r="AE61" s="28">
        <v>0</v>
      </c>
      <c r="AF61" s="70">
        <v>0</v>
      </c>
      <c r="AG61" s="77">
        <v>0</v>
      </c>
      <c r="AI61">
        <f t="shared" si="6"/>
        <v>0</v>
      </c>
      <c r="AJ61" s="28">
        <f t="shared" si="7"/>
        <v>0</v>
      </c>
      <c r="AK61" s="28">
        <f t="shared" si="8"/>
        <v>0</v>
      </c>
      <c r="AP61" s="36"/>
    </row>
    <row r="62" spans="1:43">
      <c r="B62" s="26" t="s">
        <v>41</v>
      </c>
      <c r="C62" s="26"/>
      <c r="D62" s="26"/>
      <c r="E62" s="26"/>
      <c r="F62" s="75"/>
      <c r="G62" s="79"/>
      <c r="H62" s="79"/>
      <c r="I62" s="26"/>
      <c r="J62" s="26"/>
      <c r="K62" s="44"/>
      <c r="L62" s="26"/>
      <c r="M62" s="26"/>
      <c r="N62" s="44"/>
      <c r="O62" s="62"/>
      <c r="P62" s="75"/>
      <c r="Q62" s="26"/>
      <c r="R62" s="28">
        <f t="shared" si="0"/>
        <v>0</v>
      </c>
      <c r="S62" s="28">
        <f t="shared" si="1"/>
        <v>0</v>
      </c>
      <c r="T62" s="28">
        <f t="shared" si="2"/>
        <v>0</v>
      </c>
      <c r="U62" s="28">
        <f t="shared" si="3"/>
        <v>0</v>
      </c>
      <c r="V62" s="28">
        <f t="shared" si="4"/>
        <v>0</v>
      </c>
      <c r="W62" s="28">
        <f t="shared" si="5"/>
        <v>0</v>
      </c>
      <c r="Y62" s="26"/>
      <c r="Z62" s="26"/>
      <c r="AA62" s="26"/>
      <c r="AB62" s="44"/>
      <c r="AC62" s="26"/>
      <c r="AD62" s="26"/>
      <c r="AE62" s="44"/>
      <c r="AF62" s="62"/>
      <c r="AG62" s="75"/>
      <c r="AI62">
        <f t="shared" si="6"/>
        <v>0</v>
      </c>
      <c r="AJ62" s="28">
        <f t="shared" si="7"/>
        <v>0</v>
      </c>
      <c r="AK62" s="28">
        <f t="shared" si="8"/>
        <v>0</v>
      </c>
    </row>
    <row r="63" spans="1:43">
      <c r="A63">
        <v>16</v>
      </c>
      <c r="B63" t="s">
        <v>43</v>
      </c>
      <c r="C63" s="3" t="s">
        <v>42</v>
      </c>
      <c r="D63" s="9" t="s">
        <v>4</v>
      </c>
      <c r="E63" s="55" t="s">
        <v>4</v>
      </c>
      <c r="F63" s="55" t="s">
        <v>4</v>
      </c>
      <c r="G63" s="55" t="s">
        <v>4</v>
      </c>
      <c r="H63" s="55">
        <v>1</v>
      </c>
      <c r="I63" s="24" t="s">
        <v>11</v>
      </c>
      <c r="J63" t="s">
        <v>66</v>
      </c>
      <c r="K63" s="42" t="s">
        <v>11</v>
      </c>
      <c r="L63" s="24" t="s">
        <v>11</v>
      </c>
      <c r="M63" s="30" t="s">
        <v>11</v>
      </c>
      <c r="N63" s="42" t="s">
        <v>11</v>
      </c>
      <c r="O63" t="s">
        <v>12</v>
      </c>
      <c r="P63" s="24" t="s">
        <v>11</v>
      </c>
      <c r="R63" s="28">
        <f t="shared" si="0"/>
        <v>4</v>
      </c>
      <c r="S63" s="28">
        <f t="shared" si="1"/>
        <v>0</v>
      </c>
      <c r="T63" s="28">
        <f t="shared" si="2"/>
        <v>1</v>
      </c>
      <c r="U63" s="28">
        <f t="shared" si="3"/>
        <v>6</v>
      </c>
      <c r="V63" s="28">
        <f t="shared" si="4"/>
        <v>1</v>
      </c>
      <c r="W63" s="28">
        <f t="shared" si="5"/>
        <v>1</v>
      </c>
      <c r="Z63" s="28">
        <v>1</v>
      </c>
      <c r="AA63" s="28">
        <v>0</v>
      </c>
      <c r="AB63" s="73">
        <v>1</v>
      </c>
      <c r="AC63" s="9">
        <v>1</v>
      </c>
      <c r="AD63" s="32">
        <v>1</v>
      </c>
      <c r="AE63" s="28">
        <v>1</v>
      </c>
      <c r="AF63" s="70">
        <v>0</v>
      </c>
      <c r="AG63" s="77">
        <v>1</v>
      </c>
      <c r="AI63">
        <f t="shared" si="6"/>
        <v>2</v>
      </c>
      <c r="AJ63" s="28">
        <f t="shared" si="7"/>
        <v>4</v>
      </c>
      <c r="AK63" s="28">
        <f t="shared" si="8"/>
        <v>6</v>
      </c>
    </row>
    <row r="64" spans="1:43" ht="16" thickBot="1">
      <c r="A64" s="4"/>
      <c r="B64" s="4" t="s">
        <v>32</v>
      </c>
      <c r="C64" s="20"/>
      <c r="D64" s="10" t="s">
        <v>5</v>
      </c>
      <c r="E64" s="10" t="s">
        <v>5</v>
      </c>
      <c r="F64" s="10" t="s">
        <v>5</v>
      </c>
      <c r="G64" s="15" t="s">
        <v>5</v>
      </c>
      <c r="H64" s="59"/>
      <c r="I64" s="24" t="s">
        <v>12</v>
      </c>
      <c r="J64" t="s">
        <v>66</v>
      </c>
      <c r="K64" s="42" t="s">
        <v>12</v>
      </c>
      <c r="L64" s="24" t="s">
        <v>66</v>
      </c>
      <c r="M64" s="30" t="s">
        <v>11</v>
      </c>
      <c r="N64" s="42" t="s">
        <v>11</v>
      </c>
      <c r="O64" t="s">
        <v>12</v>
      </c>
      <c r="P64" s="24" t="s">
        <v>11</v>
      </c>
      <c r="R64" s="28">
        <f t="shared" si="0"/>
        <v>3</v>
      </c>
      <c r="S64" s="28">
        <f t="shared" si="1"/>
        <v>1</v>
      </c>
      <c r="T64" s="28">
        <f t="shared" si="2"/>
        <v>1</v>
      </c>
      <c r="U64" s="28">
        <f t="shared" si="3"/>
        <v>3</v>
      </c>
      <c r="V64" s="28">
        <f t="shared" si="4"/>
        <v>2</v>
      </c>
      <c r="W64" s="28">
        <f t="shared" si="5"/>
        <v>3</v>
      </c>
      <c r="Z64" s="10">
        <v>0</v>
      </c>
      <c r="AA64" s="10">
        <v>0</v>
      </c>
      <c r="AB64" s="48">
        <v>0</v>
      </c>
      <c r="AC64" s="10">
        <v>0</v>
      </c>
      <c r="AD64" s="33">
        <v>0</v>
      </c>
      <c r="AE64" s="10">
        <v>0</v>
      </c>
      <c r="AF64" s="10">
        <v>0</v>
      </c>
      <c r="AG64" s="10">
        <v>0</v>
      </c>
      <c r="AI64">
        <f t="shared" si="6"/>
        <v>0</v>
      </c>
      <c r="AJ64" s="28">
        <f t="shared" si="7"/>
        <v>0</v>
      </c>
      <c r="AK64" s="28">
        <f t="shared" si="8"/>
        <v>0</v>
      </c>
      <c r="AL64" s="4"/>
      <c r="AN64" s="51"/>
      <c r="AO64" s="4" t="s">
        <v>71</v>
      </c>
      <c r="AQ64" s="4"/>
    </row>
    <row r="65" spans="1:43" ht="16" thickTop="1">
      <c r="A65">
        <v>17</v>
      </c>
      <c r="B65" t="s">
        <v>43</v>
      </c>
      <c r="C65" s="3" t="s">
        <v>44</v>
      </c>
      <c r="D65" s="9" t="s">
        <v>4</v>
      </c>
      <c r="E65" s="55" t="s">
        <v>4</v>
      </c>
      <c r="F65" s="55" t="s">
        <v>4</v>
      </c>
      <c r="G65" s="55" t="s">
        <v>4</v>
      </c>
      <c r="H65" s="55">
        <v>1</v>
      </c>
      <c r="I65" s="24" t="s">
        <v>11</v>
      </c>
      <c r="J65" t="s">
        <v>11</v>
      </c>
      <c r="K65" s="42" t="s">
        <v>11</v>
      </c>
      <c r="L65" s="24" t="s">
        <v>11</v>
      </c>
      <c r="M65" s="30" t="s">
        <v>11</v>
      </c>
      <c r="N65" s="42" t="s">
        <v>11</v>
      </c>
      <c r="O65" t="s">
        <v>11</v>
      </c>
      <c r="P65" s="24" t="s">
        <v>11</v>
      </c>
      <c r="R65" s="28">
        <f t="shared" si="0"/>
        <v>5</v>
      </c>
      <c r="S65" s="28">
        <f t="shared" si="1"/>
        <v>0</v>
      </c>
      <c r="T65" s="28">
        <f t="shared" si="2"/>
        <v>0</v>
      </c>
      <c r="U65" s="28">
        <f t="shared" si="3"/>
        <v>8</v>
      </c>
      <c r="V65" s="28">
        <f t="shared" si="4"/>
        <v>0</v>
      </c>
      <c r="W65" s="28">
        <f t="shared" si="5"/>
        <v>0</v>
      </c>
      <c r="Z65" s="28">
        <v>1</v>
      </c>
      <c r="AA65" s="28">
        <v>1</v>
      </c>
      <c r="AB65" s="73">
        <v>1</v>
      </c>
      <c r="AC65" s="9">
        <v>1</v>
      </c>
      <c r="AD65" s="34">
        <v>0</v>
      </c>
      <c r="AE65" s="28">
        <v>1</v>
      </c>
      <c r="AF65" s="70">
        <v>0</v>
      </c>
      <c r="AG65" s="77">
        <v>1</v>
      </c>
      <c r="AI65">
        <f t="shared" si="6"/>
        <v>3</v>
      </c>
      <c r="AJ65" s="28">
        <f t="shared" si="7"/>
        <v>3</v>
      </c>
      <c r="AK65" s="28">
        <f t="shared" si="8"/>
        <v>6</v>
      </c>
    </row>
    <row r="66" spans="1:43" ht="16" thickBot="1">
      <c r="A66" s="4"/>
      <c r="B66" s="4" t="s">
        <v>35</v>
      </c>
      <c r="C66" s="20"/>
      <c r="D66" s="10" t="s">
        <v>5</v>
      </c>
      <c r="E66" s="10" t="s">
        <v>5</v>
      </c>
      <c r="F66" s="10" t="s">
        <v>5</v>
      </c>
      <c r="G66" s="15" t="s">
        <v>5</v>
      </c>
      <c r="H66" s="59"/>
      <c r="I66" s="24" t="s">
        <v>12</v>
      </c>
      <c r="J66" t="s">
        <v>11</v>
      </c>
      <c r="K66" s="42" t="s">
        <v>12</v>
      </c>
      <c r="L66" s="24" t="s">
        <v>66</v>
      </c>
      <c r="M66" s="30" t="s">
        <v>11</v>
      </c>
      <c r="N66" s="42" t="s">
        <v>11</v>
      </c>
      <c r="O66" t="s">
        <v>11</v>
      </c>
      <c r="P66" s="24" t="s">
        <v>11</v>
      </c>
      <c r="R66" s="28">
        <f t="shared" si="0"/>
        <v>4</v>
      </c>
      <c r="S66" s="28">
        <f t="shared" si="1"/>
        <v>1</v>
      </c>
      <c r="T66" s="28">
        <f t="shared" si="2"/>
        <v>0</v>
      </c>
      <c r="U66" s="28">
        <f t="shared" si="3"/>
        <v>5</v>
      </c>
      <c r="V66" s="28">
        <f t="shared" si="4"/>
        <v>1</v>
      </c>
      <c r="W66" s="28">
        <f t="shared" si="5"/>
        <v>2</v>
      </c>
      <c r="Z66" s="10">
        <v>0</v>
      </c>
      <c r="AA66" s="10">
        <v>0</v>
      </c>
      <c r="AB66" s="48">
        <v>0</v>
      </c>
      <c r="AC66" s="10">
        <v>0</v>
      </c>
      <c r="AD66" s="33">
        <v>1</v>
      </c>
      <c r="AE66" s="10">
        <v>0</v>
      </c>
      <c r="AF66" s="10">
        <v>1</v>
      </c>
      <c r="AG66" s="10">
        <v>0</v>
      </c>
      <c r="AI66">
        <f t="shared" si="6"/>
        <v>0</v>
      </c>
      <c r="AJ66" s="28">
        <f t="shared" si="7"/>
        <v>2</v>
      </c>
      <c r="AK66" s="28">
        <f t="shared" si="8"/>
        <v>2</v>
      </c>
      <c r="AL66" s="4"/>
      <c r="AN66" s="51"/>
      <c r="AO66" s="4" t="s">
        <v>70</v>
      </c>
      <c r="AQ66" s="4"/>
    </row>
    <row r="67" spans="1:43" ht="17" thickTop="1" thickBot="1">
      <c r="A67" s="5">
        <v>18</v>
      </c>
      <c r="B67" s="5"/>
      <c r="C67" s="21" t="s">
        <v>45</v>
      </c>
      <c r="D67" s="11" t="s">
        <v>4</v>
      </c>
      <c r="E67" s="11" t="s">
        <v>4</v>
      </c>
      <c r="F67" s="82" t="s">
        <v>4</v>
      </c>
      <c r="G67" s="81" t="s">
        <v>4</v>
      </c>
      <c r="H67" s="81"/>
      <c r="I67" s="24" t="s">
        <v>12</v>
      </c>
      <c r="J67" t="s">
        <v>66</v>
      </c>
      <c r="K67" s="42" t="s">
        <v>12</v>
      </c>
      <c r="L67" s="24" t="s">
        <v>11</v>
      </c>
      <c r="M67" s="30" t="s">
        <v>11</v>
      </c>
      <c r="N67" s="42" t="s">
        <v>11</v>
      </c>
      <c r="O67" t="s">
        <v>12</v>
      </c>
      <c r="P67" s="24" t="s">
        <v>66</v>
      </c>
      <c r="R67" s="28">
        <f t="shared" ref="R67:R106" si="9">COUNTIF($L67:$Q67,"yes")</f>
        <v>3</v>
      </c>
      <c r="S67" s="28">
        <f t="shared" ref="S67:S106" si="10">COUNTIF($L67:$Q67,"sort of")</f>
        <v>1</v>
      </c>
      <c r="T67" s="28">
        <f t="shared" ref="T67:T106" si="11">COUNTIF($L67:$Q67,"no")</f>
        <v>1</v>
      </c>
      <c r="U67" s="28">
        <f t="shared" ref="U67:U106" si="12">COUNTIF($I67:$Q67,"yes")</f>
        <v>3</v>
      </c>
      <c r="V67" s="28">
        <f t="shared" ref="V67:V106" si="13">COUNTIF($I67:$Q67,"sort of")</f>
        <v>2</v>
      </c>
      <c r="W67" s="28">
        <f t="shared" ref="W67:W106" si="14">COUNTIF($I67:$Q67,"no")</f>
        <v>3</v>
      </c>
      <c r="Z67" s="11">
        <v>0</v>
      </c>
      <c r="AA67" s="11">
        <v>0</v>
      </c>
      <c r="AB67" s="49">
        <v>0</v>
      </c>
      <c r="AC67" s="11">
        <v>1</v>
      </c>
      <c r="AD67" s="35">
        <v>0</v>
      </c>
      <c r="AE67" s="11">
        <v>1</v>
      </c>
      <c r="AF67" s="11">
        <v>0</v>
      </c>
      <c r="AG67" s="11">
        <v>0</v>
      </c>
      <c r="AI67">
        <f t="shared" ref="AI67:AI106" si="15">SUM(Z67:AB67)</f>
        <v>0</v>
      </c>
      <c r="AJ67" s="28">
        <f t="shared" ref="AJ67:AJ106" si="16">SUM(AC67:AH67)</f>
        <v>2</v>
      </c>
      <c r="AK67" s="28">
        <f t="shared" ref="AK67:AK106" si="17">SUM(Z67:AH67)</f>
        <v>2</v>
      </c>
      <c r="AL67" s="5" t="s">
        <v>109</v>
      </c>
      <c r="AN67" s="52" t="s">
        <v>120</v>
      </c>
      <c r="AO67" s="5"/>
      <c r="AQ67" s="5"/>
    </row>
    <row r="68" spans="1:43" ht="17" thickTop="1" thickBot="1">
      <c r="A68" s="7">
        <v>19</v>
      </c>
      <c r="B68" s="7"/>
      <c r="C68" s="22" t="s">
        <v>46</v>
      </c>
      <c r="D68" s="12" t="s">
        <v>4</v>
      </c>
      <c r="E68" s="12" t="s">
        <v>4</v>
      </c>
      <c r="F68" s="65" t="s">
        <v>4</v>
      </c>
      <c r="G68" s="65" t="s">
        <v>4</v>
      </c>
      <c r="H68" s="64"/>
      <c r="I68" s="24" t="s">
        <v>12</v>
      </c>
      <c r="J68" t="s">
        <v>11</v>
      </c>
      <c r="K68" s="42" t="s">
        <v>12</v>
      </c>
      <c r="L68" s="24" t="s">
        <v>66</v>
      </c>
      <c r="M68" s="30" t="s">
        <v>11</v>
      </c>
      <c r="N68" s="42" t="s">
        <v>11</v>
      </c>
      <c r="O68" t="s">
        <v>11</v>
      </c>
      <c r="P68" s="24" t="s">
        <v>11</v>
      </c>
      <c r="R68" s="28">
        <f t="shared" si="9"/>
        <v>4</v>
      </c>
      <c r="S68" s="28">
        <f t="shared" si="10"/>
        <v>1</v>
      </c>
      <c r="T68" s="28">
        <f t="shared" si="11"/>
        <v>0</v>
      </c>
      <c r="U68" s="28">
        <f t="shared" si="12"/>
        <v>5</v>
      </c>
      <c r="V68" s="28">
        <f t="shared" si="13"/>
        <v>1</v>
      </c>
      <c r="W68" s="28">
        <f t="shared" si="14"/>
        <v>2</v>
      </c>
      <c r="Z68" s="12">
        <v>0</v>
      </c>
      <c r="AA68" s="12">
        <v>1</v>
      </c>
      <c r="AB68" s="50">
        <v>0</v>
      </c>
      <c r="AC68" s="12">
        <v>1</v>
      </c>
      <c r="AD68" s="35">
        <v>0</v>
      </c>
      <c r="AE68" s="12">
        <v>1</v>
      </c>
      <c r="AF68" s="12">
        <v>1</v>
      </c>
      <c r="AG68" s="12">
        <v>0</v>
      </c>
      <c r="AI68">
        <f t="shared" si="15"/>
        <v>1</v>
      </c>
      <c r="AJ68" s="28">
        <f t="shared" si="16"/>
        <v>3</v>
      </c>
      <c r="AK68" s="28">
        <f t="shared" si="17"/>
        <v>4</v>
      </c>
      <c r="AL68" s="7"/>
      <c r="AN68" s="52" t="s">
        <v>120</v>
      </c>
      <c r="AO68" s="7" t="s">
        <v>72</v>
      </c>
      <c r="AQ68" s="7"/>
    </row>
    <row r="69" spans="1:43" ht="17" thickTop="1" thickBot="1">
      <c r="A69" s="6">
        <v>20</v>
      </c>
      <c r="B69" s="6"/>
      <c r="C69" s="23" t="s">
        <v>47</v>
      </c>
      <c r="D69" s="13" t="s">
        <v>4</v>
      </c>
      <c r="E69" s="64" t="s">
        <v>4</v>
      </c>
      <c r="F69" s="64" t="s">
        <v>4</v>
      </c>
      <c r="G69" s="55" t="s">
        <v>4</v>
      </c>
      <c r="H69" s="55">
        <v>1</v>
      </c>
      <c r="I69" s="24" t="s">
        <v>11</v>
      </c>
      <c r="J69" t="s">
        <v>66</v>
      </c>
      <c r="K69" s="42" t="s">
        <v>11</v>
      </c>
      <c r="L69" s="24" t="s">
        <v>66</v>
      </c>
      <c r="M69" s="30" t="s">
        <v>11</v>
      </c>
      <c r="N69" s="42" t="s">
        <v>11</v>
      </c>
      <c r="O69" t="s">
        <v>12</v>
      </c>
      <c r="P69" s="24" t="s">
        <v>11</v>
      </c>
      <c r="R69" s="28">
        <f t="shared" si="9"/>
        <v>3</v>
      </c>
      <c r="S69" s="28">
        <f t="shared" si="10"/>
        <v>1</v>
      </c>
      <c r="T69" s="28">
        <f t="shared" si="11"/>
        <v>1</v>
      </c>
      <c r="U69" s="28">
        <f t="shared" si="12"/>
        <v>5</v>
      </c>
      <c r="V69" s="28">
        <f t="shared" si="13"/>
        <v>2</v>
      </c>
      <c r="W69" s="28">
        <f t="shared" si="14"/>
        <v>1</v>
      </c>
      <c r="Z69" s="13">
        <v>1</v>
      </c>
      <c r="AA69" s="13">
        <v>0</v>
      </c>
      <c r="AB69" s="13">
        <v>1</v>
      </c>
      <c r="AC69" s="13">
        <v>1</v>
      </c>
      <c r="AD69" s="35">
        <v>0</v>
      </c>
      <c r="AE69" s="13">
        <v>1</v>
      </c>
      <c r="AF69" s="13">
        <v>0</v>
      </c>
      <c r="AG69" s="13">
        <v>0</v>
      </c>
      <c r="AI69">
        <f t="shared" si="15"/>
        <v>2</v>
      </c>
      <c r="AJ69" s="28">
        <f t="shared" si="16"/>
        <v>2</v>
      </c>
      <c r="AK69" s="28">
        <f t="shared" si="17"/>
        <v>4</v>
      </c>
      <c r="AL69" s="6"/>
      <c r="AN69" s="52" t="s">
        <v>121</v>
      </c>
      <c r="AO69" s="24" t="s">
        <v>73</v>
      </c>
      <c r="AQ69" s="6"/>
    </row>
    <row r="70" spans="1:43" ht="17" thickTop="1" thickBot="1">
      <c r="A70" s="7">
        <v>21</v>
      </c>
      <c r="B70" s="7"/>
      <c r="C70" s="22" t="s">
        <v>48</v>
      </c>
      <c r="D70" s="12" t="s">
        <v>4</v>
      </c>
      <c r="E70" s="65" t="s">
        <v>4</v>
      </c>
      <c r="F70" s="65" t="s">
        <v>4</v>
      </c>
      <c r="G70" s="65" t="s">
        <v>4</v>
      </c>
      <c r="H70" s="64">
        <v>1</v>
      </c>
      <c r="I70" s="24" t="s">
        <v>11</v>
      </c>
      <c r="J70" t="s">
        <v>11</v>
      </c>
      <c r="K70" s="42" t="s">
        <v>11</v>
      </c>
      <c r="L70" s="24" t="s">
        <v>11</v>
      </c>
      <c r="M70" s="30" t="s">
        <v>11</v>
      </c>
      <c r="N70" s="42" t="s">
        <v>11</v>
      </c>
      <c r="O70" t="s">
        <v>11</v>
      </c>
      <c r="P70" s="24" t="s">
        <v>12</v>
      </c>
      <c r="R70" s="28">
        <f t="shared" si="9"/>
        <v>4</v>
      </c>
      <c r="S70" s="28">
        <f t="shared" si="10"/>
        <v>0</v>
      </c>
      <c r="T70" s="28">
        <f t="shared" si="11"/>
        <v>1</v>
      </c>
      <c r="U70" s="28">
        <f t="shared" si="12"/>
        <v>7</v>
      </c>
      <c r="V70" s="28">
        <f t="shared" si="13"/>
        <v>0</v>
      </c>
      <c r="W70" s="28">
        <f t="shared" si="14"/>
        <v>1</v>
      </c>
      <c r="Z70" s="12">
        <v>1</v>
      </c>
      <c r="AA70" s="12">
        <v>1</v>
      </c>
      <c r="AB70" s="50">
        <v>1</v>
      </c>
      <c r="AC70" s="12">
        <v>1</v>
      </c>
      <c r="AD70" s="35">
        <v>0</v>
      </c>
      <c r="AE70" s="12">
        <v>1</v>
      </c>
      <c r="AF70" s="12">
        <v>1</v>
      </c>
      <c r="AG70" s="12">
        <v>0</v>
      </c>
      <c r="AI70">
        <f t="shared" si="15"/>
        <v>3</v>
      </c>
      <c r="AJ70" s="28">
        <f t="shared" si="16"/>
        <v>3</v>
      </c>
      <c r="AK70" s="28">
        <f t="shared" si="17"/>
        <v>6</v>
      </c>
      <c r="AL70" s="7"/>
      <c r="AN70" s="52" t="s">
        <v>121</v>
      </c>
      <c r="AO70" s="7"/>
      <c r="AQ70" s="7"/>
    </row>
    <row r="71" spans="1:43" ht="17" thickTop="1" thickBot="1">
      <c r="A71" s="6">
        <v>22</v>
      </c>
      <c r="B71" s="6"/>
      <c r="C71" s="23" t="s">
        <v>50</v>
      </c>
      <c r="D71" s="13" t="s">
        <v>4</v>
      </c>
      <c r="E71" s="13" t="s">
        <v>4</v>
      </c>
      <c r="F71" s="13" t="s">
        <v>4</v>
      </c>
      <c r="G71" s="74" t="s">
        <v>4</v>
      </c>
      <c r="H71" s="74"/>
      <c r="I71" s="24" t="s">
        <v>12</v>
      </c>
      <c r="J71" t="s">
        <v>66</v>
      </c>
      <c r="K71" s="42" t="s">
        <v>12</v>
      </c>
      <c r="L71" s="24" t="s">
        <v>66</v>
      </c>
      <c r="M71" s="30" t="s">
        <v>11</v>
      </c>
      <c r="N71" s="42" t="s">
        <v>11</v>
      </c>
      <c r="O71" t="s">
        <v>12</v>
      </c>
      <c r="P71" s="24" t="s">
        <v>66</v>
      </c>
      <c r="R71" s="28">
        <f t="shared" si="9"/>
        <v>2</v>
      </c>
      <c r="S71" s="28">
        <f t="shared" si="10"/>
        <v>2</v>
      </c>
      <c r="T71" s="28">
        <f t="shared" si="11"/>
        <v>1</v>
      </c>
      <c r="U71" s="28">
        <f t="shared" si="12"/>
        <v>2</v>
      </c>
      <c r="V71" s="28">
        <f t="shared" si="13"/>
        <v>3</v>
      </c>
      <c r="W71" s="28">
        <f t="shared" si="14"/>
        <v>3</v>
      </c>
      <c r="Z71" s="13">
        <v>0</v>
      </c>
      <c r="AA71" s="13">
        <v>0</v>
      </c>
      <c r="AB71" s="13">
        <v>0</v>
      </c>
      <c r="AC71" s="13">
        <v>1</v>
      </c>
      <c r="AD71" s="35">
        <v>0</v>
      </c>
      <c r="AE71" s="13">
        <v>1</v>
      </c>
      <c r="AF71" s="13">
        <v>0</v>
      </c>
      <c r="AG71" s="13">
        <v>0</v>
      </c>
      <c r="AI71">
        <f t="shared" si="15"/>
        <v>0</v>
      </c>
      <c r="AJ71" s="28">
        <f t="shared" si="16"/>
        <v>2</v>
      </c>
      <c r="AK71" s="28">
        <f t="shared" si="17"/>
        <v>2</v>
      </c>
      <c r="AL71" s="6"/>
      <c r="AN71" s="52" t="s">
        <v>120</v>
      </c>
      <c r="AO71" s="24" t="s">
        <v>74</v>
      </c>
      <c r="AQ71" s="6"/>
    </row>
    <row r="72" spans="1:43" ht="17" thickTop="1" thickBot="1">
      <c r="A72" s="7">
        <v>23</v>
      </c>
      <c r="B72" s="7"/>
      <c r="C72" s="22" t="s">
        <v>49</v>
      </c>
      <c r="D72" s="12" t="s">
        <v>4</v>
      </c>
      <c r="E72" s="12" t="s">
        <v>4</v>
      </c>
      <c r="F72" s="65" t="s">
        <v>4</v>
      </c>
      <c r="G72" s="65" t="s">
        <v>4</v>
      </c>
      <c r="H72" s="64"/>
      <c r="I72" s="24" t="s">
        <v>12</v>
      </c>
      <c r="J72" t="s">
        <v>11</v>
      </c>
      <c r="K72" s="42" t="s">
        <v>12</v>
      </c>
      <c r="L72" s="24" t="s">
        <v>66</v>
      </c>
      <c r="M72" s="31" t="s">
        <v>11</v>
      </c>
      <c r="N72" s="42" t="s">
        <v>11</v>
      </c>
      <c r="O72" t="s">
        <v>11</v>
      </c>
      <c r="P72" s="24" t="s">
        <v>11</v>
      </c>
      <c r="R72" s="28">
        <f t="shared" si="9"/>
        <v>4</v>
      </c>
      <c r="S72" s="28">
        <f t="shared" si="10"/>
        <v>1</v>
      </c>
      <c r="T72" s="28">
        <f t="shared" si="11"/>
        <v>0</v>
      </c>
      <c r="U72" s="28">
        <f t="shared" si="12"/>
        <v>5</v>
      </c>
      <c r="V72" s="28">
        <f t="shared" si="13"/>
        <v>1</v>
      </c>
      <c r="W72" s="28">
        <f t="shared" si="14"/>
        <v>2</v>
      </c>
      <c r="Z72" s="12">
        <v>0</v>
      </c>
      <c r="AA72" s="12">
        <v>1</v>
      </c>
      <c r="AB72" s="50">
        <v>0</v>
      </c>
      <c r="AC72" s="12">
        <v>1</v>
      </c>
      <c r="AD72" s="35">
        <v>0</v>
      </c>
      <c r="AE72" s="12">
        <v>1</v>
      </c>
      <c r="AF72" s="12">
        <v>1</v>
      </c>
      <c r="AG72" s="12">
        <v>0</v>
      </c>
      <c r="AI72">
        <f t="shared" si="15"/>
        <v>1</v>
      </c>
      <c r="AJ72" s="28">
        <f t="shared" si="16"/>
        <v>3</v>
      </c>
      <c r="AK72" s="28">
        <f t="shared" si="17"/>
        <v>4</v>
      </c>
      <c r="AL72" s="7"/>
      <c r="AN72" s="52" t="s">
        <v>120</v>
      </c>
      <c r="AO72" s="24" t="s">
        <v>74</v>
      </c>
      <c r="AQ72" s="7"/>
    </row>
    <row r="73" spans="1:43" ht="16" thickTop="1">
      <c r="B73" s="27" t="s">
        <v>40</v>
      </c>
      <c r="C73" s="27"/>
      <c r="D73" s="27"/>
      <c r="E73" s="27"/>
      <c r="F73" s="76"/>
      <c r="G73" s="79"/>
      <c r="H73" s="79"/>
      <c r="I73" s="27"/>
      <c r="J73" s="27"/>
      <c r="K73" s="47"/>
      <c r="L73" s="27"/>
      <c r="M73" s="27"/>
      <c r="N73" s="45"/>
      <c r="O73" s="66"/>
      <c r="P73" s="76"/>
      <c r="Q73" s="27"/>
      <c r="R73" s="28">
        <f t="shared" si="9"/>
        <v>0</v>
      </c>
      <c r="S73" s="28">
        <f t="shared" si="10"/>
        <v>0</v>
      </c>
      <c r="T73" s="28">
        <f t="shared" si="11"/>
        <v>0</v>
      </c>
      <c r="U73" s="28">
        <f t="shared" si="12"/>
        <v>0</v>
      </c>
      <c r="V73" s="28">
        <f t="shared" si="13"/>
        <v>0</v>
      </c>
      <c r="W73" s="28">
        <f t="shared" si="14"/>
        <v>0</v>
      </c>
      <c r="Y73" s="27"/>
      <c r="Z73" s="27"/>
      <c r="AA73" s="27"/>
      <c r="AB73" s="47"/>
      <c r="AC73" s="27"/>
      <c r="AD73" s="29"/>
      <c r="AE73" s="45"/>
      <c r="AF73" s="66"/>
      <c r="AG73" s="76"/>
      <c r="AI73">
        <f t="shared" si="15"/>
        <v>0</v>
      </c>
      <c r="AJ73" s="28">
        <f t="shared" si="16"/>
        <v>0</v>
      </c>
      <c r="AK73" s="28">
        <f t="shared" si="17"/>
        <v>0</v>
      </c>
    </row>
    <row r="74" spans="1:43" ht="16" thickBot="1">
      <c r="A74" s="4">
        <v>24</v>
      </c>
      <c r="B74" s="4" t="s">
        <v>23</v>
      </c>
      <c r="C74" s="20" t="s">
        <v>51</v>
      </c>
      <c r="D74" s="10" t="s">
        <v>4</v>
      </c>
      <c r="E74" s="10" t="s">
        <v>4</v>
      </c>
      <c r="F74" s="57" t="s">
        <v>4</v>
      </c>
      <c r="G74" s="68" t="s">
        <v>4</v>
      </c>
      <c r="H74" s="80"/>
      <c r="I74" s="24" t="s">
        <v>12</v>
      </c>
      <c r="J74" t="s">
        <v>66</v>
      </c>
      <c r="K74" s="42" t="s">
        <v>66</v>
      </c>
      <c r="L74" s="24" t="s">
        <v>11</v>
      </c>
      <c r="M74" s="30" t="s">
        <v>11</v>
      </c>
      <c r="N74" s="42" t="s">
        <v>11</v>
      </c>
      <c r="O74" t="s">
        <v>11</v>
      </c>
      <c r="P74" s="24" t="s">
        <v>11</v>
      </c>
      <c r="R74" s="28">
        <f t="shared" si="9"/>
        <v>5</v>
      </c>
      <c r="S74" s="28">
        <f t="shared" si="10"/>
        <v>0</v>
      </c>
      <c r="T74" s="28">
        <f t="shared" si="11"/>
        <v>0</v>
      </c>
      <c r="U74" s="28">
        <f t="shared" si="12"/>
        <v>5</v>
      </c>
      <c r="V74" s="28">
        <f t="shared" si="13"/>
        <v>2</v>
      </c>
      <c r="W74" s="28">
        <f t="shared" si="14"/>
        <v>1</v>
      </c>
      <c r="Z74" s="10">
        <v>0</v>
      </c>
      <c r="AA74" s="10">
        <v>0</v>
      </c>
      <c r="AB74" s="48">
        <v>0</v>
      </c>
      <c r="AC74" s="10">
        <v>1</v>
      </c>
      <c r="AD74" s="33">
        <v>0</v>
      </c>
      <c r="AE74" s="10">
        <v>1</v>
      </c>
      <c r="AF74" s="10">
        <v>1</v>
      </c>
      <c r="AG74" s="10">
        <v>0</v>
      </c>
      <c r="AI74">
        <f t="shared" si="15"/>
        <v>0</v>
      </c>
      <c r="AJ74" s="28">
        <f t="shared" si="16"/>
        <v>3</v>
      </c>
      <c r="AK74" s="28">
        <f t="shared" si="17"/>
        <v>3</v>
      </c>
      <c r="AL74" s="4" t="s">
        <v>110</v>
      </c>
      <c r="AN74" s="51"/>
      <c r="AO74" s="4"/>
      <c r="AQ74" s="4"/>
    </row>
    <row r="75" spans="1:43" ht="16" thickTop="1">
      <c r="A75">
        <v>25</v>
      </c>
      <c r="B75" t="s">
        <v>23</v>
      </c>
      <c r="C75" s="3" t="s">
        <v>52</v>
      </c>
      <c r="D75" s="9" t="s">
        <v>4</v>
      </c>
      <c r="E75" s="28" t="s">
        <v>4</v>
      </c>
      <c r="F75" s="55" t="s">
        <v>4</v>
      </c>
      <c r="G75" s="54" t="s">
        <v>4</v>
      </c>
      <c r="H75" s="54"/>
      <c r="I75" s="24" t="s">
        <v>12</v>
      </c>
      <c r="J75" t="s">
        <v>11</v>
      </c>
      <c r="K75" s="42" t="s">
        <v>12</v>
      </c>
      <c r="L75" s="24" t="s">
        <v>11</v>
      </c>
      <c r="M75" s="30" t="s">
        <v>11</v>
      </c>
      <c r="N75" s="42" t="s">
        <v>11</v>
      </c>
      <c r="O75" t="s">
        <v>11</v>
      </c>
      <c r="P75" s="24" t="s">
        <v>11</v>
      </c>
      <c r="R75" s="28">
        <f t="shared" si="9"/>
        <v>5</v>
      </c>
      <c r="S75" s="28">
        <f t="shared" si="10"/>
        <v>0</v>
      </c>
      <c r="T75" s="28">
        <f t="shared" si="11"/>
        <v>0</v>
      </c>
      <c r="U75" s="28">
        <f t="shared" si="12"/>
        <v>6</v>
      </c>
      <c r="V75" s="28">
        <f t="shared" si="13"/>
        <v>0</v>
      </c>
      <c r="W75" s="28">
        <f t="shared" si="14"/>
        <v>2</v>
      </c>
      <c r="Z75" s="28">
        <v>0</v>
      </c>
      <c r="AA75" s="28">
        <v>1</v>
      </c>
      <c r="AB75" s="73">
        <v>0</v>
      </c>
      <c r="AC75" s="9">
        <v>0</v>
      </c>
      <c r="AD75" s="34">
        <v>0</v>
      </c>
      <c r="AE75" s="28">
        <v>1</v>
      </c>
      <c r="AF75" s="70">
        <v>1</v>
      </c>
      <c r="AG75" s="77">
        <v>1</v>
      </c>
      <c r="AI75">
        <f t="shared" si="15"/>
        <v>1</v>
      </c>
      <c r="AJ75" s="28">
        <f t="shared" si="16"/>
        <v>3</v>
      </c>
      <c r="AK75" s="28">
        <f t="shared" si="17"/>
        <v>4</v>
      </c>
    </row>
    <row r="76" spans="1:43">
      <c r="B76" t="s">
        <v>35</v>
      </c>
      <c r="D76" s="9" t="s">
        <v>5</v>
      </c>
      <c r="E76" s="55" t="s">
        <v>5</v>
      </c>
      <c r="F76" s="77" t="s">
        <v>5</v>
      </c>
      <c r="G76" s="55" t="s">
        <v>5</v>
      </c>
      <c r="H76" s="55"/>
      <c r="I76" s="24" t="s">
        <v>11</v>
      </c>
      <c r="J76" t="s">
        <v>11</v>
      </c>
      <c r="K76" s="42" t="s">
        <v>12</v>
      </c>
      <c r="L76" s="24" t="s">
        <v>11</v>
      </c>
      <c r="M76" s="30" t="s">
        <v>11</v>
      </c>
      <c r="N76" s="42" t="s">
        <v>11</v>
      </c>
      <c r="O76" t="s">
        <v>11</v>
      </c>
      <c r="P76" s="24" t="s">
        <v>66</v>
      </c>
      <c r="R76" s="28">
        <f t="shared" si="9"/>
        <v>4</v>
      </c>
      <c r="S76" s="28">
        <f t="shared" si="10"/>
        <v>1</v>
      </c>
      <c r="T76" s="28">
        <f t="shared" si="11"/>
        <v>0</v>
      </c>
      <c r="U76" s="28">
        <f t="shared" si="12"/>
        <v>6</v>
      </c>
      <c r="V76" s="28">
        <f t="shared" si="13"/>
        <v>1</v>
      </c>
      <c r="W76" s="28">
        <f t="shared" si="14"/>
        <v>1</v>
      </c>
      <c r="Z76" s="28">
        <v>1</v>
      </c>
      <c r="AA76" s="28">
        <v>0</v>
      </c>
      <c r="AB76" s="73">
        <v>0</v>
      </c>
      <c r="AC76" s="9">
        <v>0</v>
      </c>
      <c r="AD76" s="32">
        <v>0</v>
      </c>
      <c r="AE76" s="28">
        <v>0</v>
      </c>
      <c r="AF76" s="70">
        <v>0</v>
      </c>
      <c r="AG76" s="77">
        <v>0</v>
      </c>
      <c r="AI76">
        <f t="shared" si="15"/>
        <v>1</v>
      </c>
      <c r="AJ76" s="28">
        <f t="shared" si="16"/>
        <v>0</v>
      </c>
      <c r="AK76" s="28">
        <f t="shared" si="17"/>
        <v>1</v>
      </c>
    </row>
    <row r="77" spans="1:43" ht="16" thickBot="1">
      <c r="A77" s="4"/>
      <c r="B77" s="4"/>
      <c r="C77" s="20"/>
      <c r="D77" s="10" t="s">
        <v>6</v>
      </c>
      <c r="E77" s="10" t="s">
        <v>6</v>
      </c>
      <c r="F77" s="10" t="s">
        <v>6</v>
      </c>
      <c r="G77" s="68" t="s">
        <v>6</v>
      </c>
      <c r="H77" s="80"/>
      <c r="I77" t="s">
        <v>12</v>
      </c>
      <c r="J77" t="s">
        <v>11</v>
      </c>
      <c r="K77" s="42" t="s">
        <v>11</v>
      </c>
      <c r="L77" s="24" t="s">
        <v>11</v>
      </c>
      <c r="M77" s="30" t="s">
        <v>11</v>
      </c>
      <c r="N77" s="42" t="s">
        <v>11</v>
      </c>
      <c r="O77" t="s">
        <v>11</v>
      </c>
      <c r="P77" s="24" t="s">
        <v>12</v>
      </c>
      <c r="R77" s="28">
        <f t="shared" si="9"/>
        <v>4</v>
      </c>
      <c r="S77" s="28">
        <f t="shared" si="10"/>
        <v>0</v>
      </c>
      <c r="T77" s="28">
        <f t="shared" si="11"/>
        <v>1</v>
      </c>
      <c r="U77" s="28">
        <f t="shared" si="12"/>
        <v>6</v>
      </c>
      <c r="V77" s="28">
        <f t="shared" si="13"/>
        <v>0</v>
      </c>
      <c r="W77" s="28">
        <f t="shared" si="14"/>
        <v>2</v>
      </c>
      <c r="Z77" s="10">
        <v>0</v>
      </c>
      <c r="AA77" s="10">
        <v>0</v>
      </c>
      <c r="AB77" s="48">
        <v>1</v>
      </c>
      <c r="AC77" s="10">
        <v>1</v>
      </c>
      <c r="AD77" s="33">
        <v>1</v>
      </c>
      <c r="AE77" s="10">
        <v>0</v>
      </c>
      <c r="AF77" s="10">
        <v>0</v>
      </c>
      <c r="AG77" s="10">
        <v>0</v>
      </c>
      <c r="AI77">
        <f t="shared" si="15"/>
        <v>1</v>
      </c>
      <c r="AJ77" s="28">
        <f t="shared" si="16"/>
        <v>2</v>
      </c>
      <c r="AK77" s="28">
        <f t="shared" si="17"/>
        <v>3</v>
      </c>
      <c r="AL77" s="4"/>
      <c r="AN77" s="51"/>
      <c r="AO77" s="4"/>
      <c r="AQ77" s="4"/>
    </row>
    <row r="78" spans="1:43" ht="17" thickTop="1" thickBot="1">
      <c r="A78" s="7">
        <v>26</v>
      </c>
      <c r="B78" s="8" t="s">
        <v>23</v>
      </c>
      <c r="C78" s="22" t="s">
        <v>59</v>
      </c>
      <c r="D78" s="12" t="s">
        <v>4</v>
      </c>
      <c r="E78" s="12" t="s">
        <v>4</v>
      </c>
      <c r="F78" s="65" t="s">
        <v>4</v>
      </c>
      <c r="G78" s="57" t="s">
        <v>4</v>
      </c>
      <c r="H78" s="64"/>
      <c r="I78" t="s">
        <v>66</v>
      </c>
      <c r="J78" t="s">
        <v>66</v>
      </c>
      <c r="K78" s="42" t="s">
        <v>66</v>
      </c>
      <c r="L78" s="24" t="s">
        <v>11</v>
      </c>
      <c r="M78" s="30" t="s">
        <v>11</v>
      </c>
      <c r="N78" s="42" t="s">
        <v>11</v>
      </c>
      <c r="O78" t="s">
        <v>11</v>
      </c>
      <c r="P78" s="24" t="s">
        <v>66</v>
      </c>
      <c r="R78" s="28">
        <f t="shared" si="9"/>
        <v>4</v>
      </c>
      <c r="S78" s="28">
        <f t="shared" si="10"/>
        <v>1</v>
      </c>
      <c r="T78" s="28">
        <f t="shared" si="11"/>
        <v>0</v>
      </c>
      <c r="U78" s="28">
        <f t="shared" si="12"/>
        <v>4</v>
      </c>
      <c r="V78" s="28">
        <f t="shared" si="13"/>
        <v>4</v>
      </c>
      <c r="W78" s="28">
        <f t="shared" si="14"/>
        <v>0</v>
      </c>
      <c r="Z78" s="12">
        <v>0</v>
      </c>
      <c r="AA78" s="12">
        <v>0</v>
      </c>
      <c r="AB78" s="50">
        <v>0</v>
      </c>
      <c r="AC78" s="12">
        <v>1</v>
      </c>
      <c r="AD78" s="35">
        <v>0</v>
      </c>
      <c r="AE78" s="12">
        <v>1</v>
      </c>
      <c r="AF78" s="12">
        <v>1</v>
      </c>
      <c r="AG78" s="12">
        <v>0</v>
      </c>
      <c r="AI78">
        <f t="shared" si="15"/>
        <v>0</v>
      </c>
      <c r="AJ78" s="28">
        <f t="shared" si="16"/>
        <v>3</v>
      </c>
      <c r="AK78" s="28">
        <f t="shared" si="17"/>
        <v>3</v>
      </c>
      <c r="AL78" s="7" t="s">
        <v>111</v>
      </c>
      <c r="AN78" s="53"/>
      <c r="AO78" s="7"/>
      <c r="AQ78" s="7"/>
    </row>
    <row r="79" spans="1:43" ht="16" thickTop="1">
      <c r="A79">
        <v>27</v>
      </c>
      <c r="B79" t="s">
        <v>23</v>
      </c>
      <c r="C79" s="3" t="s">
        <v>53</v>
      </c>
      <c r="D79" s="9" t="s">
        <v>4</v>
      </c>
      <c r="E79" s="28" t="s">
        <v>4</v>
      </c>
      <c r="F79" s="54" t="s">
        <v>4</v>
      </c>
      <c r="G79" s="74" t="s">
        <v>4</v>
      </c>
      <c r="H79" s="74"/>
      <c r="I79" t="s">
        <v>12</v>
      </c>
      <c r="J79" t="s">
        <v>11</v>
      </c>
      <c r="K79" s="42" t="s">
        <v>12</v>
      </c>
      <c r="L79" s="24" t="s">
        <v>11</v>
      </c>
      <c r="M79" s="30" t="s">
        <v>11</v>
      </c>
      <c r="N79" s="42" t="s">
        <v>66</v>
      </c>
      <c r="O79" t="s">
        <v>11</v>
      </c>
      <c r="P79" s="24" t="s">
        <v>11</v>
      </c>
      <c r="R79" s="28">
        <f t="shared" si="9"/>
        <v>4</v>
      </c>
      <c r="S79" s="28">
        <f t="shared" si="10"/>
        <v>1</v>
      </c>
      <c r="T79" s="28">
        <f t="shared" si="11"/>
        <v>0</v>
      </c>
      <c r="U79" s="28">
        <f t="shared" si="12"/>
        <v>5</v>
      </c>
      <c r="V79" s="28">
        <f t="shared" si="13"/>
        <v>1</v>
      </c>
      <c r="W79" s="28">
        <f t="shared" si="14"/>
        <v>2</v>
      </c>
      <c r="Z79" s="28">
        <v>0</v>
      </c>
      <c r="AA79" s="28">
        <v>1</v>
      </c>
      <c r="AB79" s="73">
        <v>0</v>
      </c>
      <c r="AC79" s="9">
        <v>0</v>
      </c>
      <c r="AD79" s="34">
        <v>0</v>
      </c>
      <c r="AE79" s="28">
        <v>0</v>
      </c>
      <c r="AF79" s="70">
        <v>1</v>
      </c>
      <c r="AG79" s="77">
        <v>1</v>
      </c>
      <c r="AI79">
        <f t="shared" si="15"/>
        <v>1</v>
      </c>
      <c r="AJ79" s="28">
        <f t="shared" si="16"/>
        <v>2</v>
      </c>
      <c r="AK79" s="28">
        <f t="shared" si="17"/>
        <v>3</v>
      </c>
    </row>
    <row r="80" spans="1:43" ht="16" thickBot="1">
      <c r="A80" s="4"/>
      <c r="B80" s="4" t="s">
        <v>60</v>
      </c>
      <c r="C80" s="20"/>
      <c r="D80" s="10" t="s">
        <v>5</v>
      </c>
      <c r="E80" s="68" t="s">
        <v>5</v>
      </c>
      <c r="F80" s="57" t="s">
        <v>5</v>
      </c>
      <c r="G80" s="57" t="s">
        <v>5</v>
      </c>
      <c r="H80" s="64"/>
      <c r="I80" t="s">
        <v>66</v>
      </c>
      <c r="J80" t="s">
        <v>11</v>
      </c>
      <c r="K80" s="42" t="s">
        <v>11</v>
      </c>
      <c r="L80" s="24" t="s">
        <v>11</v>
      </c>
      <c r="M80" s="30" t="s">
        <v>11</v>
      </c>
      <c r="N80" s="42" t="s">
        <v>11</v>
      </c>
      <c r="O80" t="s">
        <v>11</v>
      </c>
      <c r="P80" s="24" t="s">
        <v>66</v>
      </c>
      <c r="R80" s="28">
        <f t="shared" si="9"/>
        <v>4</v>
      </c>
      <c r="S80" s="28">
        <f t="shared" si="10"/>
        <v>1</v>
      </c>
      <c r="T80" s="28">
        <f t="shared" si="11"/>
        <v>0</v>
      </c>
      <c r="U80" s="28">
        <f t="shared" si="12"/>
        <v>6</v>
      </c>
      <c r="V80" s="28">
        <f t="shared" si="13"/>
        <v>2</v>
      </c>
      <c r="W80" s="28">
        <f t="shared" si="14"/>
        <v>0</v>
      </c>
      <c r="Z80" s="10">
        <v>0</v>
      </c>
      <c r="AA80" s="10">
        <v>0</v>
      </c>
      <c r="AB80" s="48">
        <v>1</v>
      </c>
      <c r="AC80" s="10">
        <v>1</v>
      </c>
      <c r="AD80" s="33">
        <v>1</v>
      </c>
      <c r="AE80" s="10">
        <v>1</v>
      </c>
      <c r="AF80" s="10">
        <v>0</v>
      </c>
      <c r="AG80" s="10">
        <v>0</v>
      </c>
      <c r="AI80">
        <f t="shared" si="15"/>
        <v>1</v>
      </c>
      <c r="AJ80" s="28">
        <f t="shared" si="16"/>
        <v>3</v>
      </c>
      <c r="AK80" s="28">
        <f t="shared" si="17"/>
        <v>4</v>
      </c>
      <c r="AL80" s="4"/>
      <c r="AN80" s="51"/>
      <c r="AO80" s="4"/>
      <c r="AQ80" s="4"/>
    </row>
    <row r="81" spans="1:43" ht="16" thickTop="1">
      <c r="A81">
        <v>28</v>
      </c>
      <c r="B81" t="s">
        <v>31</v>
      </c>
      <c r="C81" s="3" t="s">
        <v>56</v>
      </c>
      <c r="D81" s="9" t="s">
        <v>4</v>
      </c>
      <c r="E81" s="28" t="s">
        <v>4</v>
      </c>
      <c r="F81" s="77" t="s">
        <v>4</v>
      </c>
      <c r="G81" s="74" t="s">
        <v>4</v>
      </c>
      <c r="H81" s="74"/>
      <c r="I81" t="s">
        <v>12</v>
      </c>
      <c r="J81" t="s">
        <v>66</v>
      </c>
      <c r="K81" s="42" t="s">
        <v>12</v>
      </c>
      <c r="L81" s="24" t="s">
        <v>12</v>
      </c>
      <c r="M81" s="30" t="s">
        <v>11</v>
      </c>
      <c r="N81" s="42" t="s">
        <v>66</v>
      </c>
      <c r="O81" t="s">
        <v>12</v>
      </c>
      <c r="P81" s="24" t="s">
        <v>66</v>
      </c>
      <c r="R81" s="28">
        <f t="shared" si="9"/>
        <v>1</v>
      </c>
      <c r="S81" s="28">
        <f t="shared" si="10"/>
        <v>2</v>
      </c>
      <c r="T81" s="28">
        <f t="shared" si="11"/>
        <v>2</v>
      </c>
      <c r="U81" s="28">
        <f t="shared" si="12"/>
        <v>1</v>
      </c>
      <c r="V81" s="28">
        <f t="shared" si="13"/>
        <v>3</v>
      </c>
      <c r="W81" s="28">
        <f t="shared" si="14"/>
        <v>4</v>
      </c>
      <c r="Z81" s="28">
        <v>0</v>
      </c>
      <c r="AA81" s="28">
        <v>0</v>
      </c>
      <c r="AB81" s="73">
        <v>0</v>
      </c>
      <c r="AC81" s="9">
        <v>0</v>
      </c>
      <c r="AD81" s="34">
        <v>0</v>
      </c>
      <c r="AE81" s="28">
        <v>0</v>
      </c>
      <c r="AF81" s="70">
        <v>0</v>
      </c>
      <c r="AG81" s="77">
        <v>0</v>
      </c>
      <c r="AI81">
        <f t="shared" si="15"/>
        <v>0</v>
      </c>
      <c r="AJ81" s="28">
        <f t="shared" si="16"/>
        <v>0</v>
      </c>
      <c r="AK81" s="28">
        <f t="shared" si="17"/>
        <v>0</v>
      </c>
      <c r="AO81" t="s">
        <v>75</v>
      </c>
    </row>
    <row r="82" spans="1:43" ht="16" thickBot="1">
      <c r="A82" s="4"/>
      <c r="B82" s="4" t="s">
        <v>32</v>
      </c>
      <c r="C82" s="20"/>
      <c r="D82" s="10" t="s">
        <v>5</v>
      </c>
      <c r="E82" s="57" t="s">
        <v>5</v>
      </c>
      <c r="F82" s="57" t="s">
        <v>5</v>
      </c>
      <c r="G82" s="57" t="s">
        <v>5</v>
      </c>
      <c r="H82" s="64">
        <v>1</v>
      </c>
      <c r="I82" t="s">
        <v>66</v>
      </c>
      <c r="J82" t="s">
        <v>66</v>
      </c>
      <c r="K82" s="42" t="s">
        <v>11</v>
      </c>
      <c r="L82" s="24" t="s">
        <v>11</v>
      </c>
      <c r="M82" s="30" t="s">
        <v>11</v>
      </c>
      <c r="N82" s="42" t="s">
        <v>11</v>
      </c>
      <c r="O82" t="s">
        <v>12</v>
      </c>
      <c r="P82" s="24" t="s">
        <v>11</v>
      </c>
      <c r="R82" s="28">
        <f t="shared" si="9"/>
        <v>4</v>
      </c>
      <c r="S82" s="28">
        <f t="shared" si="10"/>
        <v>0</v>
      </c>
      <c r="T82" s="28">
        <f t="shared" si="11"/>
        <v>1</v>
      </c>
      <c r="U82" s="28">
        <f t="shared" si="12"/>
        <v>5</v>
      </c>
      <c r="V82" s="28">
        <f t="shared" si="13"/>
        <v>2</v>
      </c>
      <c r="W82" s="28">
        <f t="shared" si="14"/>
        <v>1</v>
      </c>
      <c r="Z82" s="10">
        <v>0</v>
      </c>
      <c r="AA82" s="10">
        <v>0</v>
      </c>
      <c r="AB82" s="48">
        <v>1</v>
      </c>
      <c r="AC82" s="10">
        <v>1</v>
      </c>
      <c r="AD82" s="33">
        <v>1</v>
      </c>
      <c r="AE82" s="10">
        <v>1</v>
      </c>
      <c r="AF82" s="10">
        <v>0</v>
      </c>
      <c r="AG82" s="10">
        <v>1</v>
      </c>
      <c r="AI82">
        <f t="shared" si="15"/>
        <v>1</v>
      </c>
      <c r="AJ82" s="28">
        <f t="shared" si="16"/>
        <v>4</v>
      </c>
      <c r="AK82" s="28">
        <f t="shared" si="17"/>
        <v>5</v>
      </c>
      <c r="AL82" s="4"/>
      <c r="AN82" s="51" t="s">
        <v>122</v>
      </c>
      <c r="AO82" s="4"/>
      <c r="AQ82" s="4"/>
    </row>
    <row r="83" spans="1:43" ht="16" thickTop="1">
      <c r="A83">
        <v>29</v>
      </c>
      <c r="B83" t="s">
        <v>31</v>
      </c>
      <c r="C83" s="3" t="s">
        <v>55</v>
      </c>
      <c r="D83" s="9" t="s">
        <v>4</v>
      </c>
      <c r="E83" s="28" t="s">
        <v>4</v>
      </c>
      <c r="F83" s="77" t="s">
        <v>4</v>
      </c>
      <c r="G83" s="74" t="s">
        <v>4</v>
      </c>
      <c r="H83" s="74"/>
      <c r="I83" t="s">
        <v>12</v>
      </c>
      <c r="J83" t="s">
        <v>11</v>
      </c>
      <c r="K83" s="42" t="s">
        <v>12</v>
      </c>
      <c r="L83" s="24" t="s">
        <v>12</v>
      </c>
      <c r="M83" s="30" t="s">
        <v>11</v>
      </c>
      <c r="N83" s="42" t="s">
        <v>66</v>
      </c>
      <c r="O83" t="s">
        <v>11</v>
      </c>
      <c r="P83" s="24" t="s">
        <v>12</v>
      </c>
      <c r="R83" s="28">
        <f t="shared" si="9"/>
        <v>2</v>
      </c>
      <c r="S83" s="28">
        <f t="shared" si="10"/>
        <v>1</v>
      </c>
      <c r="T83" s="28">
        <f t="shared" si="11"/>
        <v>2</v>
      </c>
      <c r="U83" s="28">
        <f t="shared" si="12"/>
        <v>3</v>
      </c>
      <c r="V83" s="28">
        <f t="shared" si="13"/>
        <v>1</v>
      </c>
      <c r="W83" s="28">
        <f t="shared" si="14"/>
        <v>4</v>
      </c>
      <c r="Z83" s="28">
        <v>0</v>
      </c>
      <c r="AA83" s="28">
        <v>1</v>
      </c>
      <c r="AB83" s="73">
        <v>0</v>
      </c>
      <c r="AC83" s="9">
        <v>0</v>
      </c>
      <c r="AD83" s="34">
        <v>0</v>
      </c>
      <c r="AE83" s="28">
        <v>0</v>
      </c>
      <c r="AF83" s="70">
        <v>0</v>
      </c>
      <c r="AG83" s="77">
        <v>0</v>
      </c>
      <c r="AI83">
        <f t="shared" si="15"/>
        <v>1</v>
      </c>
      <c r="AJ83" s="28">
        <f t="shared" si="16"/>
        <v>0</v>
      </c>
      <c r="AK83" s="28">
        <f t="shared" si="17"/>
        <v>1</v>
      </c>
      <c r="AO83" t="s">
        <v>75</v>
      </c>
    </row>
    <row r="84" spans="1:43">
      <c r="B84" t="s">
        <v>35</v>
      </c>
      <c r="D84" s="9" t="s">
        <v>5</v>
      </c>
      <c r="E84" s="28" t="s">
        <v>5</v>
      </c>
      <c r="F84" s="77" t="s">
        <v>5</v>
      </c>
      <c r="G84" s="74" t="s">
        <v>5</v>
      </c>
      <c r="H84" s="74"/>
      <c r="I84" t="s">
        <v>12</v>
      </c>
      <c r="J84" t="s">
        <v>66</v>
      </c>
      <c r="K84" s="42" t="s">
        <v>12</v>
      </c>
      <c r="L84" s="24" t="s">
        <v>12</v>
      </c>
      <c r="M84" s="30" t="s">
        <v>11</v>
      </c>
      <c r="N84" s="42" t="s">
        <v>66</v>
      </c>
      <c r="O84" t="s">
        <v>11</v>
      </c>
      <c r="P84" t="s">
        <v>11</v>
      </c>
      <c r="R84" s="28">
        <f t="shared" si="9"/>
        <v>3</v>
      </c>
      <c r="S84" s="28">
        <f t="shared" si="10"/>
        <v>1</v>
      </c>
      <c r="T84" s="28">
        <f t="shared" si="11"/>
        <v>1</v>
      </c>
      <c r="U84" s="28">
        <f t="shared" si="12"/>
        <v>3</v>
      </c>
      <c r="V84" s="28">
        <f t="shared" si="13"/>
        <v>2</v>
      </c>
      <c r="W84" s="28">
        <f t="shared" si="14"/>
        <v>3</v>
      </c>
      <c r="Z84" s="28">
        <v>0</v>
      </c>
      <c r="AA84" s="28">
        <v>0</v>
      </c>
      <c r="AB84" s="73">
        <v>0</v>
      </c>
      <c r="AC84" s="9">
        <v>0</v>
      </c>
      <c r="AD84" s="32">
        <v>0</v>
      </c>
      <c r="AE84" s="28">
        <v>0</v>
      </c>
      <c r="AF84" s="70">
        <v>1</v>
      </c>
      <c r="AG84" s="77">
        <v>1</v>
      </c>
      <c r="AI84">
        <f t="shared" si="15"/>
        <v>0</v>
      </c>
      <c r="AJ84" s="28">
        <f t="shared" si="16"/>
        <v>2</v>
      </c>
      <c r="AK84" s="28">
        <f t="shared" si="17"/>
        <v>2</v>
      </c>
      <c r="AO84" t="s">
        <v>75</v>
      </c>
    </row>
    <row r="85" spans="1:43" ht="16" thickBot="1">
      <c r="D85" s="9" t="s">
        <v>6</v>
      </c>
      <c r="E85" s="28" t="s">
        <v>6</v>
      </c>
      <c r="F85" s="54" t="s">
        <v>6</v>
      </c>
      <c r="G85" s="74" t="s">
        <v>6</v>
      </c>
      <c r="H85" s="74"/>
      <c r="I85" t="s">
        <v>66</v>
      </c>
      <c r="J85" t="s">
        <v>12</v>
      </c>
      <c r="K85" s="42" t="s">
        <v>11</v>
      </c>
      <c r="L85" s="24" t="s">
        <v>11</v>
      </c>
      <c r="M85" s="30" t="s">
        <v>11</v>
      </c>
      <c r="N85" s="42" t="s">
        <v>11</v>
      </c>
      <c r="O85" t="s">
        <v>11</v>
      </c>
      <c r="P85" t="s">
        <v>12</v>
      </c>
      <c r="R85" s="28">
        <f t="shared" si="9"/>
        <v>4</v>
      </c>
      <c r="S85" s="28">
        <f t="shared" si="10"/>
        <v>0</v>
      </c>
      <c r="T85" s="28">
        <f t="shared" si="11"/>
        <v>1</v>
      </c>
      <c r="U85" s="28">
        <f t="shared" si="12"/>
        <v>5</v>
      </c>
      <c r="V85" s="28">
        <f t="shared" si="13"/>
        <v>1</v>
      </c>
      <c r="W85" s="28">
        <f t="shared" si="14"/>
        <v>2</v>
      </c>
      <c r="Z85" s="28">
        <v>0</v>
      </c>
      <c r="AA85" s="28">
        <v>0</v>
      </c>
      <c r="AB85" s="73">
        <v>1</v>
      </c>
      <c r="AC85" s="9">
        <v>0</v>
      </c>
      <c r="AD85" s="32">
        <v>0</v>
      </c>
      <c r="AE85" s="28">
        <v>1</v>
      </c>
      <c r="AF85" s="70">
        <v>0</v>
      </c>
      <c r="AG85" s="77">
        <v>0</v>
      </c>
      <c r="AI85">
        <f t="shared" si="15"/>
        <v>1</v>
      </c>
      <c r="AJ85" s="28">
        <f t="shared" si="16"/>
        <v>1</v>
      </c>
      <c r="AK85" s="28">
        <f t="shared" si="17"/>
        <v>2</v>
      </c>
      <c r="AN85" s="51" t="s">
        <v>122</v>
      </c>
    </row>
    <row r="86" spans="1:43" ht="17" thickTop="1" thickBot="1">
      <c r="A86" s="4"/>
      <c r="B86" s="4"/>
      <c r="C86" s="20"/>
      <c r="D86" s="10" t="s">
        <v>7</v>
      </c>
      <c r="E86" s="57" t="s">
        <v>7</v>
      </c>
      <c r="F86" s="57" t="s">
        <v>7</v>
      </c>
      <c r="G86" s="57" t="s">
        <v>7</v>
      </c>
      <c r="H86" s="64">
        <v>1</v>
      </c>
      <c r="I86" t="s">
        <v>11</v>
      </c>
      <c r="J86" t="s">
        <v>12</v>
      </c>
      <c r="K86" s="42" t="s">
        <v>11</v>
      </c>
      <c r="L86" s="24" t="s">
        <v>11</v>
      </c>
      <c r="M86" s="30" t="s">
        <v>11</v>
      </c>
      <c r="N86" s="42" t="s">
        <v>11</v>
      </c>
      <c r="O86" t="s">
        <v>11</v>
      </c>
      <c r="P86" t="s">
        <v>66</v>
      </c>
      <c r="R86" s="28">
        <f t="shared" si="9"/>
        <v>4</v>
      </c>
      <c r="S86" s="28">
        <f t="shared" si="10"/>
        <v>1</v>
      </c>
      <c r="T86" s="28">
        <f t="shared" si="11"/>
        <v>0</v>
      </c>
      <c r="U86" s="28">
        <f t="shared" si="12"/>
        <v>6</v>
      </c>
      <c r="V86" s="28">
        <f t="shared" si="13"/>
        <v>1</v>
      </c>
      <c r="W86" s="28">
        <f t="shared" si="14"/>
        <v>1</v>
      </c>
      <c r="Z86" s="10">
        <v>1</v>
      </c>
      <c r="AA86" s="10">
        <v>0</v>
      </c>
      <c r="AB86" s="48">
        <v>0</v>
      </c>
      <c r="AC86" s="10">
        <v>1</v>
      </c>
      <c r="AD86" s="33">
        <v>1</v>
      </c>
      <c r="AE86" s="10">
        <v>0</v>
      </c>
      <c r="AF86" s="10">
        <v>0</v>
      </c>
      <c r="AG86" s="10">
        <v>0</v>
      </c>
      <c r="AI86">
        <f t="shared" si="15"/>
        <v>1</v>
      </c>
      <c r="AJ86" s="28">
        <f t="shared" si="16"/>
        <v>2</v>
      </c>
      <c r="AK86" s="28">
        <f t="shared" si="17"/>
        <v>3</v>
      </c>
      <c r="AL86" s="4"/>
      <c r="AN86" s="51"/>
      <c r="AO86" s="4"/>
      <c r="AQ86" s="4"/>
    </row>
    <row r="87" spans="1:43" ht="16" thickTop="1">
      <c r="A87">
        <v>30</v>
      </c>
      <c r="B87" t="s">
        <v>23</v>
      </c>
      <c r="C87" s="3" t="s">
        <v>54</v>
      </c>
      <c r="D87" s="9" t="s">
        <v>4</v>
      </c>
      <c r="E87" s="28" t="s">
        <v>4</v>
      </c>
      <c r="F87" s="77" t="s">
        <v>4</v>
      </c>
      <c r="G87" s="74" t="s">
        <v>4</v>
      </c>
      <c r="H87" s="74"/>
      <c r="I87" t="s">
        <v>12</v>
      </c>
      <c r="J87" t="s">
        <v>66</v>
      </c>
      <c r="K87" s="42" t="s">
        <v>12</v>
      </c>
      <c r="L87" s="24" t="s">
        <v>12</v>
      </c>
      <c r="M87" s="30" t="s">
        <v>11</v>
      </c>
      <c r="N87" s="42" t="s">
        <v>66</v>
      </c>
      <c r="O87" t="s">
        <v>12</v>
      </c>
      <c r="P87" t="s">
        <v>66</v>
      </c>
      <c r="R87" s="28">
        <f t="shared" si="9"/>
        <v>1</v>
      </c>
      <c r="S87" s="28">
        <f t="shared" si="10"/>
        <v>2</v>
      </c>
      <c r="T87" s="28">
        <f t="shared" si="11"/>
        <v>2</v>
      </c>
      <c r="U87" s="28">
        <f t="shared" si="12"/>
        <v>1</v>
      </c>
      <c r="V87" s="28">
        <f t="shared" si="13"/>
        <v>3</v>
      </c>
      <c r="W87" s="28">
        <f t="shared" si="14"/>
        <v>4</v>
      </c>
      <c r="Z87" s="28">
        <v>0</v>
      </c>
      <c r="AA87" s="28">
        <v>0</v>
      </c>
      <c r="AB87" s="73">
        <v>0</v>
      </c>
      <c r="AC87" s="9">
        <v>0</v>
      </c>
      <c r="AD87" s="34">
        <v>0</v>
      </c>
      <c r="AE87" s="28">
        <v>0</v>
      </c>
      <c r="AF87" s="70">
        <v>0</v>
      </c>
      <c r="AG87" s="77">
        <v>0</v>
      </c>
      <c r="AI87">
        <f t="shared" si="15"/>
        <v>0</v>
      </c>
      <c r="AJ87" s="28">
        <f t="shared" si="16"/>
        <v>0</v>
      </c>
      <c r="AK87" s="28">
        <f t="shared" si="17"/>
        <v>0</v>
      </c>
      <c r="AO87" t="s">
        <v>75</v>
      </c>
    </row>
    <row r="88" spans="1:43">
      <c r="B88" t="s">
        <v>27</v>
      </c>
      <c r="D88" s="9" t="s">
        <v>5</v>
      </c>
      <c r="E88" s="55" t="s">
        <v>5</v>
      </c>
      <c r="F88" s="77" t="s">
        <v>5</v>
      </c>
      <c r="G88" s="74" t="s">
        <v>5</v>
      </c>
      <c r="H88" s="74"/>
      <c r="I88" t="s">
        <v>11</v>
      </c>
      <c r="J88" t="s">
        <v>66</v>
      </c>
      <c r="K88" s="42" t="s">
        <v>66</v>
      </c>
      <c r="L88" s="24" t="s">
        <v>66</v>
      </c>
      <c r="M88" s="30" t="s">
        <v>66</v>
      </c>
      <c r="N88" s="42" t="s">
        <v>11</v>
      </c>
      <c r="O88" t="s">
        <v>12</v>
      </c>
      <c r="P88" t="s">
        <v>11</v>
      </c>
      <c r="R88" s="28">
        <f t="shared" si="9"/>
        <v>2</v>
      </c>
      <c r="S88" s="28">
        <f t="shared" si="10"/>
        <v>2</v>
      </c>
      <c r="T88" s="28">
        <f t="shared" si="11"/>
        <v>1</v>
      </c>
      <c r="U88" s="28">
        <f t="shared" si="12"/>
        <v>3</v>
      </c>
      <c r="V88" s="28">
        <f t="shared" si="13"/>
        <v>4</v>
      </c>
      <c r="W88" s="28">
        <f t="shared" si="14"/>
        <v>1</v>
      </c>
      <c r="Z88" s="28">
        <v>1</v>
      </c>
      <c r="AA88" s="28">
        <v>0</v>
      </c>
      <c r="AB88" s="73">
        <v>0</v>
      </c>
      <c r="AC88" s="9">
        <v>0</v>
      </c>
      <c r="AD88" s="32">
        <v>0</v>
      </c>
      <c r="AE88" s="28">
        <v>0</v>
      </c>
      <c r="AF88" s="70">
        <v>0</v>
      </c>
      <c r="AG88" s="77">
        <v>1</v>
      </c>
      <c r="AI88">
        <f t="shared" si="15"/>
        <v>1</v>
      </c>
      <c r="AJ88" s="28">
        <f t="shared" si="16"/>
        <v>1</v>
      </c>
      <c r="AK88" s="28">
        <f t="shared" si="17"/>
        <v>2</v>
      </c>
    </row>
    <row r="89" spans="1:43">
      <c r="D89" s="9" t="s">
        <v>6</v>
      </c>
      <c r="E89" s="28" t="s">
        <v>6</v>
      </c>
      <c r="F89" s="55" t="s">
        <v>6</v>
      </c>
      <c r="G89" s="74" t="s">
        <v>6</v>
      </c>
      <c r="H89" s="74"/>
      <c r="I89" t="s">
        <v>12</v>
      </c>
      <c r="J89" t="s">
        <v>66</v>
      </c>
      <c r="K89" s="42" t="s">
        <v>12</v>
      </c>
      <c r="L89" s="24" t="s">
        <v>11</v>
      </c>
      <c r="M89" s="30" t="s">
        <v>11</v>
      </c>
      <c r="N89" s="42" t="s">
        <v>11</v>
      </c>
      <c r="O89" t="s">
        <v>12</v>
      </c>
      <c r="P89" t="s">
        <v>66</v>
      </c>
      <c r="R89" s="28">
        <f t="shared" si="9"/>
        <v>3</v>
      </c>
      <c r="S89" s="28">
        <f t="shared" si="10"/>
        <v>1</v>
      </c>
      <c r="T89" s="28">
        <f t="shared" si="11"/>
        <v>1</v>
      </c>
      <c r="U89" s="28">
        <f t="shared" si="12"/>
        <v>3</v>
      </c>
      <c r="V89" s="28">
        <f t="shared" si="13"/>
        <v>2</v>
      </c>
      <c r="W89" s="28">
        <f t="shared" si="14"/>
        <v>3</v>
      </c>
      <c r="Z89" s="28">
        <v>0</v>
      </c>
      <c r="AA89" s="28">
        <v>0</v>
      </c>
      <c r="AB89" s="73">
        <v>0</v>
      </c>
      <c r="AC89" s="9">
        <v>1</v>
      </c>
      <c r="AD89" s="32">
        <v>0</v>
      </c>
      <c r="AE89" s="28">
        <v>0</v>
      </c>
      <c r="AF89" s="70">
        <v>0</v>
      </c>
      <c r="AG89" s="77">
        <v>0</v>
      </c>
      <c r="AI89">
        <f t="shared" si="15"/>
        <v>0</v>
      </c>
      <c r="AJ89" s="28">
        <f t="shared" si="16"/>
        <v>1</v>
      </c>
      <c r="AK89" s="28">
        <f t="shared" si="17"/>
        <v>1</v>
      </c>
      <c r="AO89" t="s">
        <v>81</v>
      </c>
    </row>
    <row r="90" spans="1:43" ht="16" thickBot="1">
      <c r="A90" s="4"/>
      <c r="B90" s="4"/>
      <c r="C90" s="20"/>
      <c r="D90" s="10" t="s">
        <v>7</v>
      </c>
      <c r="E90" s="68" t="s">
        <v>7</v>
      </c>
      <c r="F90" s="10" t="s">
        <v>7</v>
      </c>
      <c r="G90" s="57" t="s">
        <v>7</v>
      </c>
      <c r="H90" s="64"/>
      <c r="I90" t="s">
        <v>11</v>
      </c>
      <c r="J90" t="s">
        <v>66</v>
      </c>
      <c r="K90" s="42" t="s">
        <v>11</v>
      </c>
      <c r="L90" s="24" t="s">
        <v>66</v>
      </c>
      <c r="M90" s="30" t="s">
        <v>11</v>
      </c>
      <c r="N90" s="42" t="s">
        <v>11</v>
      </c>
      <c r="O90" t="s">
        <v>12</v>
      </c>
      <c r="P90" t="s">
        <v>66</v>
      </c>
      <c r="R90" s="28">
        <f t="shared" si="9"/>
        <v>2</v>
      </c>
      <c r="S90" s="28">
        <f t="shared" si="10"/>
        <v>2</v>
      </c>
      <c r="T90" s="28">
        <f t="shared" si="11"/>
        <v>1</v>
      </c>
      <c r="U90" s="28">
        <f t="shared" si="12"/>
        <v>4</v>
      </c>
      <c r="V90" s="28">
        <f t="shared" si="13"/>
        <v>3</v>
      </c>
      <c r="W90" s="28">
        <f t="shared" si="14"/>
        <v>1</v>
      </c>
      <c r="Z90" s="10">
        <v>0</v>
      </c>
      <c r="AA90" s="10">
        <v>0</v>
      </c>
      <c r="AB90" s="48">
        <v>1</v>
      </c>
      <c r="AC90" s="10">
        <v>0</v>
      </c>
      <c r="AD90" s="33">
        <v>1</v>
      </c>
      <c r="AE90" s="10">
        <v>1</v>
      </c>
      <c r="AF90" s="10">
        <v>0</v>
      </c>
      <c r="AG90" s="10">
        <v>0</v>
      </c>
      <c r="AI90">
        <f t="shared" si="15"/>
        <v>1</v>
      </c>
      <c r="AJ90" s="28">
        <f t="shared" si="16"/>
        <v>2</v>
      </c>
      <c r="AK90" s="28">
        <f t="shared" si="17"/>
        <v>3</v>
      </c>
      <c r="AL90" s="4"/>
      <c r="AN90" s="51"/>
      <c r="AO90" s="4"/>
      <c r="AQ90" s="4"/>
    </row>
    <row r="91" spans="1:43" ht="16" thickTop="1">
      <c r="A91">
        <v>31</v>
      </c>
      <c r="B91" t="s">
        <v>23</v>
      </c>
      <c r="C91" s="3" t="s">
        <v>57</v>
      </c>
      <c r="D91" s="9" t="s">
        <v>4</v>
      </c>
      <c r="E91" s="28" t="s">
        <v>4</v>
      </c>
      <c r="F91" s="77" t="s">
        <v>4</v>
      </c>
      <c r="G91" s="74" t="s">
        <v>4</v>
      </c>
      <c r="H91" s="74"/>
      <c r="I91" t="s">
        <v>12</v>
      </c>
      <c r="J91" t="s">
        <v>66</v>
      </c>
      <c r="K91" s="42" t="s">
        <v>12</v>
      </c>
      <c r="L91" s="24" t="s">
        <v>66</v>
      </c>
      <c r="M91" s="30" t="s">
        <v>11</v>
      </c>
      <c r="N91" s="42" t="s">
        <v>11</v>
      </c>
      <c r="O91" t="s">
        <v>11</v>
      </c>
      <c r="P91" t="s">
        <v>66</v>
      </c>
      <c r="R91" s="28">
        <f t="shared" si="9"/>
        <v>3</v>
      </c>
      <c r="S91" s="28">
        <f t="shared" si="10"/>
        <v>2</v>
      </c>
      <c r="T91" s="28">
        <f t="shared" si="11"/>
        <v>0</v>
      </c>
      <c r="U91" s="28">
        <f t="shared" si="12"/>
        <v>3</v>
      </c>
      <c r="V91" s="28">
        <f t="shared" si="13"/>
        <v>3</v>
      </c>
      <c r="W91" s="28">
        <f t="shared" si="14"/>
        <v>2</v>
      </c>
      <c r="Z91" s="28">
        <v>0</v>
      </c>
      <c r="AA91" s="28">
        <v>0</v>
      </c>
      <c r="AB91" s="73">
        <v>0</v>
      </c>
      <c r="AC91" s="9">
        <v>0</v>
      </c>
      <c r="AD91" s="34">
        <v>0</v>
      </c>
      <c r="AE91" s="28">
        <v>0</v>
      </c>
      <c r="AF91" s="70">
        <v>0</v>
      </c>
      <c r="AG91" s="77">
        <v>0</v>
      </c>
      <c r="AI91">
        <f t="shared" si="15"/>
        <v>0</v>
      </c>
      <c r="AJ91" s="28">
        <f t="shared" si="16"/>
        <v>0</v>
      </c>
      <c r="AK91" s="28">
        <f t="shared" si="17"/>
        <v>0</v>
      </c>
      <c r="AL91" t="s">
        <v>112</v>
      </c>
    </row>
    <row r="92" spans="1:43">
      <c r="B92" t="s">
        <v>60</v>
      </c>
      <c r="D92" s="9" t="s">
        <v>5</v>
      </c>
      <c r="E92" s="28" t="s">
        <v>5</v>
      </c>
      <c r="F92" s="54" t="s">
        <v>5</v>
      </c>
      <c r="G92" s="74" t="s">
        <v>5</v>
      </c>
      <c r="H92" s="74"/>
      <c r="I92" t="s">
        <v>66</v>
      </c>
      <c r="J92" t="s">
        <v>66</v>
      </c>
      <c r="K92" s="42" t="s">
        <v>12</v>
      </c>
      <c r="L92" s="24" t="s">
        <v>66</v>
      </c>
      <c r="M92" s="30" t="s">
        <v>11</v>
      </c>
      <c r="N92" s="42" t="s">
        <v>11</v>
      </c>
      <c r="O92" t="s">
        <v>11</v>
      </c>
      <c r="P92" t="s">
        <v>11</v>
      </c>
      <c r="R92" s="28">
        <f t="shared" si="9"/>
        <v>4</v>
      </c>
      <c r="S92" s="28">
        <f t="shared" si="10"/>
        <v>1</v>
      </c>
      <c r="T92" s="28">
        <f t="shared" si="11"/>
        <v>0</v>
      </c>
      <c r="U92" s="28">
        <f t="shared" si="12"/>
        <v>4</v>
      </c>
      <c r="V92" s="28">
        <f t="shared" si="13"/>
        <v>3</v>
      </c>
      <c r="W92" s="28">
        <f t="shared" si="14"/>
        <v>1</v>
      </c>
      <c r="Z92" s="28">
        <v>0</v>
      </c>
      <c r="AA92" s="28">
        <v>0</v>
      </c>
      <c r="AB92" s="73">
        <v>0</v>
      </c>
      <c r="AC92" s="9">
        <v>0</v>
      </c>
      <c r="AD92" s="32">
        <v>0</v>
      </c>
      <c r="AE92" s="28">
        <v>0</v>
      </c>
      <c r="AF92" s="70">
        <v>0</v>
      </c>
      <c r="AG92" s="77">
        <v>1</v>
      </c>
      <c r="AI92">
        <f t="shared" si="15"/>
        <v>0</v>
      </c>
      <c r="AJ92" s="28">
        <f t="shared" si="16"/>
        <v>1</v>
      </c>
      <c r="AK92" s="28">
        <f t="shared" si="17"/>
        <v>1</v>
      </c>
    </row>
    <row r="93" spans="1:43">
      <c r="D93" s="9" t="s">
        <v>6</v>
      </c>
      <c r="E93" s="28" t="s">
        <v>6</v>
      </c>
      <c r="F93" s="54" t="s">
        <v>6</v>
      </c>
      <c r="G93" s="74" t="s">
        <v>6</v>
      </c>
      <c r="H93" s="74"/>
      <c r="I93" t="s">
        <v>66</v>
      </c>
      <c r="J93" t="s">
        <v>66</v>
      </c>
      <c r="K93" s="42" t="s">
        <v>66</v>
      </c>
      <c r="L93" s="24" t="s">
        <v>66</v>
      </c>
      <c r="M93" s="30" t="s">
        <v>11</v>
      </c>
      <c r="N93" s="42" t="s">
        <v>11</v>
      </c>
      <c r="O93" t="s">
        <v>11</v>
      </c>
      <c r="P93" t="s">
        <v>11</v>
      </c>
      <c r="R93" s="28">
        <f t="shared" si="9"/>
        <v>4</v>
      </c>
      <c r="S93" s="28">
        <f t="shared" si="10"/>
        <v>1</v>
      </c>
      <c r="T93" s="28">
        <f t="shared" si="11"/>
        <v>0</v>
      </c>
      <c r="U93" s="28">
        <f t="shared" si="12"/>
        <v>4</v>
      </c>
      <c r="V93" s="28">
        <f t="shared" si="13"/>
        <v>4</v>
      </c>
      <c r="W93" s="28">
        <f t="shared" si="14"/>
        <v>0</v>
      </c>
      <c r="Z93" s="28">
        <v>0</v>
      </c>
      <c r="AA93" s="28">
        <v>0</v>
      </c>
      <c r="AB93" s="73">
        <v>0</v>
      </c>
      <c r="AC93" s="9">
        <v>0</v>
      </c>
      <c r="AD93" s="32">
        <v>0</v>
      </c>
      <c r="AE93" s="28">
        <v>0</v>
      </c>
      <c r="AF93" s="70">
        <v>0</v>
      </c>
      <c r="AG93" s="77">
        <v>0</v>
      </c>
      <c r="AI93">
        <f t="shared" si="15"/>
        <v>0</v>
      </c>
      <c r="AJ93" s="28">
        <f t="shared" si="16"/>
        <v>0</v>
      </c>
      <c r="AK93" s="28">
        <f t="shared" si="17"/>
        <v>0</v>
      </c>
    </row>
    <row r="94" spans="1:43">
      <c r="D94" s="9" t="s">
        <v>7</v>
      </c>
      <c r="E94" s="28" t="s">
        <v>7</v>
      </c>
      <c r="F94" s="55" t="s">
        <v>7</v>
      </c>
      <c r="G94" s="55" t="s">
        <v>7</v>
      </c>
      <c r="H94" s="55"/>
      <c r="I94" t="s">
        <v>66</v>
      </c>
      <c r="J94" t="s">
        <v>66</v>
      </c>
      <c r="K94" s="42" t="s">
        <v>11</v>
      </c>
      <c r="L94" s="24" t="s">
        <v>11</v>
      </c>
      <c r="M94" s="30" t="s">
        <v>11</v>
      </c>
      <c r="N94" s="42" t="s">
        <v>11</v>
      </c>
      <c r="O94" t="s">
        <v>11</v>
      </c>
      <c r="P94" t="s">
        <v>66</v>
      </c>
      <c r="R94" s="28">
        <f t="shared" si="9"/>
        <v>4</v>
      </c>
      <c r="S94" s="28">
        <f t="shared" si="10"/>
        <v>1</v>
      </c>
      <c r="T94" s="28">
        <f t="shared" si="11"/>
        <v>0</v>
      </c>
      <c r="U94" s="28">
        <f t="shared" si="12"/>
        <v>5</v>
      </c>
      <c r="V94" s="28">
        <f t="shared" si="13"/>
        <v>3</v>
      </c>
      <c r="W94" s="28">
        <f t="shared" si="14"/>
        <v>0</v>
      </c>
      <c r="Z94" s="28">
        <v>0</v>
      </c>
      <c r="AA94" s="28">
        <v>0</v>
      </c>
      <c r="AB94" s="73">
        <v>1</v>
      </c>
      <c r="AC94" s="9">
        <v>1</v>
      </c>
      <c r="AD94" s="32">
        <v>0</v>
      </c>
      <c r="AE94" s="28">
        <v>1</v>
      </c>
      <c r="AF94" s="70">
        <v>0</v>
      </c>
      <c r="AG94" s="77">
        <v>0</v>
      </c>
      <c r="AI94">
        <f t="shared" si="15"/>
        <v>1</v>
      </c>
      <c r="AJ94" s="28">
        <f t="shared" si="16"/>
        <v>2</v>
      </c>
      <c r="AK94" s="28">
        <f t="shared" si="17"/>
        <v>3</v>
      </c>
      <c r="AO94" t="s">
        <v>76</v>
      </c>
    </row>
    <row r="95" spans="1:43" ht="16" thickBot="1">
      <c r="A95" s="4"/>
      <c r="B95" s="4"/>
      <c r="C95" s="20"/>
      <c r="D95" s="10" t="s">
        <v>8</v>
      </c>
      <c r="E95" s="10" t="s">
        <v>8</v>
      </c>
      <c r="F95" s="10" t="s">
        <v>8</v>
      </c>
      <c r="G95" s="15" t="s">
        <v>8</v>
      </c>
      <c r="H95" s="59"/>
      <c r="I95" t="s">
        <v>12</v>
      </c>
      <c r="J95" t="s">
        <v>66</v>
      </c>
      <c r="K95" s="42" t="s">
        <v>66</v>
      </c>
      <c r="L95" s="24" t="s">
        <v>66</v>
      </c>
      <c r="M95" s="30" t="s">
        <v>11</v>
      </c>
      <c r="N95" s="42" t="s">
        <v>11</v>
      </c>
      <c r="O95" t="s">
        <v>11</v>
      </c>
      <c r="P95" t="s">
        <v>66</v>
      </c>
      <c r="R95" s="28">
        <f t="shared" si="9"/>
        <v>3</v>
      </c>
      <c r="S95" s="28">
        <f t="shared" si="10"/>
        <v>2</v>
      </c>
      <c r="T95" s="28">
        <f t="shared" si="11"/>
        <v>0</v>
      </c>
      <c r="U95" s="28">
        <f t="shared" si="12"/>
        <v>3</v>
      </c>
      <c r="V95" s="28">
        <f t="shared" si="13"/>
        <v>4</v>
      </c>
      <c r="W95" s="28">
        <f t="shared" si="14"/>
        <v>1</v>
      </c>
      <c r="Z95" s="10">
        <v>0</v>
      </c>
      <c r="AA95" s="10">
        <v>0</v>
      </c>
      <c r="AB95" s="48">
        <v>0</v>
      </c>
      <c r="AC95" s="10">
        <v>0</v>
      </c>
      <c r="AD95" s="33">
        <v>1</v>
      </c>
      <c r="AE95" s="10">
        <v>0</v>
      </c>
      <c r="AF95" s="10">
        <v>0</v>
      </c>
      <c r="AG95" s="10">
        <v>0</v>
      </c>
      <c r="AI95">
        <f t="shared" si="15"/>
        <v>0</v>
      </c>
      <c r="AJ95" s="28">
        <f t="shared" si="16"/>
        <v>1</v>
      </c>
      <c r="AK95" s="28">
        <f t="shared" si="17"/>
        <v>1</v>
      </c>
      <c r="AL95" s="4"/>
      <c r="AN95" s="51"/>
      <c r="AO95" s="4"/>
      <c r="AQ95" s="4"/>
    </row>
    <row r="96" spans="1:43" ht="16" thickTop="1">
      <c r="A96">
        <v>32</v>
      </c>
      <c r="B96" t="s">
        <v>38</v>
      </c>
      <c r="C96" s="3" t="s">
        <v>58</v>
      </c>
      <c r="D96" s="9" t="s">
        <v>4</v>
      </c>
      <c r="E96" s="28" t="s">
        <v>4</v>
      </c>
      <c r="F96" s="77" t="s">
        <v>4</v>
      </c>
      <c r="G96" s="74" t="s">
        <v>4</v>
      </c>
      <c r="H96" s="74"/>
      <c r="I96" s="24" t="s">
        <v>11</v>
      </c>
      <c r="J96" t="s">
        <v>11</v>
      </c>
      <c r="K96" s="42" t="s">
        <v>12</v>
      </c>
      <c r="M96" s="30" t="s">
        <v>11</v>
      </c>
      <c r="N96" s="42" t="s">
        <v>11</v>
      </c>
      <c r="O96" t="s">
        <v>11</v>
      </c>
      <c r="P96" t="s">
        <v>66</v>
      </c>
      <c r="R96" s="28">
        <f t="shared" si="9"/>
        <v>3</v>
      </c>
      <c r="S96" s="28">
        <f t="shared" si="10"/>
        <v>1</v>
      </c>
      <c r="T96" s="28">
        <f t="shared" si="11"/>
        <v>0</v>
      </c>
      <c r="U96" s="28">
        <f t="shared" si="12"/>
        <v>5</v>
      </c>
      <c r="V96" s="28">
        <f t="shared" si="13"/>
        <v>1</v>
      </c>
      <c r="W96" s="28">
        <f t="shared" si="14"/>
        <v>1</v>
      </c>
      <c r="Z96" s="28">
        <v>0</v>
      </c>
      <c r="AA96" s="28">
        <v>1</v>
      </c>
      <c r="AB96" s="73">
        <v>0</v>
      </c>
      <c r="AC96" s="9">
        <v>0</v>
      </c>
      <c r="AD96" s="34">
        <v>1</v>
      </c>
      <c r="AE96" s="28">
        <v>0</v>
      </c>
      <c r="AF96" s="70">
        <v>0</v>
      </c>
      <c r="AG96" s="77">
        <v>0</v>
      </c>
      <c r="AI96">
        <f t="shared" si="15"/>
        <v>1</v>
      </c>
      <c r="AJ96" s="28">
        <f t="shared" si="16"/>
        <v>1</v>
      </c>
      <c r="AK96" s="28">
        <f t="shared" si="17"/>
        <v>2</v>
      </c>
    </row>
    <row r="97" spans="1:43">
      <c r="D97" s="9" t="s">
        <v>5</v>
      </c>
      <c r="E97" s="28" t="s">
        <v>5</v>
      </c>
      <c r="F97" s="54" t="s">
        <v>5</v>
      </c>
      <c r="G97" s="74" t="s">
        <v>5</v>
      </c>
      <c r="H97" s="74"/>
      <c r="I97" s="24" t="s">
        <v>11</v>
      </c>
      <c r="J97" t="s">
        <v>66</v>
      </c>
      <c r="K97" s="42" t="s">
        <v>12</v>
      </c>
      <c r="M97" s="30" t="s">
        <v>11</v>
      </c>
      <c r="N97" s="42" t="s">
        <v>11</v>
      </c>
      <c r="O97" t="s">
        <v>11</v>
      </c>
      <c r="P97" t="s">
        <v>11</v>
      </c>
      <c r="R97" s="28">
        <f t="shared" si="9"/>
        <v>4</v>
      </c>
      <c r="S97" s="28">
        <f t="shared" si="10"/>
        <v>0</v>
      </c>
      <c r="T97" s="28">
        <f t="shared" si="11"/>
        <v>0</v>
      </c>
      <c r="U97" s="28">
        <f t="shared" si="12"/>
        <v>5</v>
      </c>
      <c r="V97" s="28">
        <f t="shared" si="13"/>
        <v>1</v>
      </c>
      <c r="W97" s="28">
        <f t="shared" si="14"/>
        <v>1</v>
      </c>
      <c r="Z97" s="28">
        <v>0</v>
      </c>
      <c r="AA97" s="28">
        <v>0</v>
      </c>
      <c r="AB97" s="73">
        <v>0</v>
      </c>
      <c r="AC97" s="9">
        <v>0</v>
      </c>
      <c r="AD97" s="32">
        <v>0</v>
      </c>
      <c r="AE97" s="28">
        <v>0</v>
      </c>
      <c r="AF97" s="70">
        <v>0</v>
      </c>
      <c r="AG97" s="77">
        <v>1</v>
      </c>
      <c r="AI97">
        <f t="shared" si="15"/>
        <v>0</v>
      </c>
      <c r="AJ97" s="28">
        <f t="shared" si="16"/>
        <v>1</v>
      </c>
      <c r="AK97" s="28">
        <f t="shared" si="17"/>
        <v>1</v>
      </c>
    </row>
    <row r="98" spans="1:43">
      <c r="D98" s="9" t="s">
        <v>6</v>
      </c>
      <c r="E98" s="55" t="s">
        <v>6</v>
      </c>
      <c r="F98" s="54" t="s">
        <v>6</v>
      </c>
      <c r="G98" s="55" t="s">
        <v>6</v>
      </c>
      <c r="H98" s="55"/>
      <c r="I98" s="24" t="s">
        <v>11</v>
      </c>
      <c r="J98" t="s">
        <v>66</v>
      </c>
      <c r="K98" s="42" t="s">
        <v>11</v>
      </c>
      <c r="M98" s="30" t="s">
        <v>11</v>
      </c>
      <c r="N98" s="42" t="s">
        <v>11</v>
      </c>
      <c r="O98" t="s">
        <v>11</v>
      </c>
      <c r="P98" t="s">
        <v>11</v>
      </c>
      <c r="R98" s="28">
        <f t="shared" si="9"/>
        <v>4</v>
      </c>
      <c r="S98" s="28">
        <f t="shared" si="10"/>
        <v>0</v>
      </c>
      <c r="T98" s="28">
        <f t="shared" si="11"/>
        <v>0</v>
      </c>
      <c r="U98" s="28">
        <f t="shared" si="12"/>
        <v>6</v>
      </c>
      <c r="V98" s="28">
        <f t="shared" si="13"/>
        <v>1</v>
      </c>
      <c r="W98" s="28">
        <f t="shared" si="14"/>
        <v>0</v>
      </c>
      <c r="Z98" s="28">
        <v>1</v>
      </c>
      <c r="AA98" s="28">
        <v>0</v>
      </c>
      <c r="AB98" s="73">
        <v>1</v>
      </c>
      <c r="AC98" s="9">
        <v>0</v>
      </c>
      <c r="AD98" s="32">
        <v>0</v>
      </c>
      <c r="AE98" s="28">
        <v>1</v>
      </c>
      <c r="AF98" s="70">
        <v>0</v>
      </c>
      <c r="AG98" s="77">
        <v>0</v>
      </c>
      <c r="AI98">
        <f t="shared" si="15"/>
        <v>2</v>
      </c>
      <c r="AJ98" s="28">
        <f t="shared" si="16"/>
        <v>1</v>
      </c>
      <c r="AK98" s="28">
        <f t="shared" si="17"/>
        <v>3</v>
      </c>
    </row>
    <row r="99" spans="1:43">
      <c r="D99" s="9" t="s">
        <v>7</v>
      </c>
      <c r="E99" s="28" t="s">
        <v>7</v>
      </c>
      <c r="F99" s="77" t="s">
        <v>7</v>
      </c>
      <c r="G99" s="74" t="s">
        <v>7</v>
      </c>
      <c r="H99" s="74"/>
      <c r="I99" s="24" t="s">
        <v>11</v>
      </c>
      <c r="J99" t="s">
        <v>12</v>
      </c>
      <c r="K99" s="42" t="s">
        <v>66</v>
      </c>
      <c r="M99" s="30" t="s">
        <v>11</v>
      </c>
      <c r="N99" s="42" t="s">
        <v>66</v>
      </c>
      <c r="O99" t="s">
        <v>11</v>
      </c>
      <c r="P99" t="s">
        <v>66</v>
      </c>
      <c r="R99" s="28">
        <f t="shared" si="9"/>
        <v>2</v>
      </c>
      <c r="S99" s="28">
        <f t="shared" si="10"/>
        <v>2</v>
      </c>
      <c r="T99" s="28">
        <f t="shared" si="11"/>
        <v>0</v>
      </c>
      <c r="U99" s="28">
        <f t="shared" si="12"/>
        <v>3</v>
      </c>
      <c r="V99" s="28">
        <f t="shared" si="13"/>
        <v>3</v>
      </c>
      <c r="W99" s="28">
        <f t="shared" si="14"/>
        <v>1</v>
      </c>
      <c r="Z99" s="28">
        <v>0</v>
      </c>
      <c r="AA99" s="28">
        <v>0</v>
      </c>
      <c r="AB99" s="73">
        <v>0</v>
      </c>
      <c r="AC99" s="9">
        <v>0</v>
      </c>
      <c r="AD99" s="32">
        <v>0</v>
      </c>
      <c r="AE99" s="28">
        <v>0</v>
      </c>
      <c r="AF99" s="70">
        <v>0</v>
      </c>
      <c r="AG99" s="77">
        <v>0</v>
      </c>
      <c r="AI99">
        <f t="shared" si="15"/>
        <v>0</v>
      </c>
      <c r="AJ99" s="28">
        <f t="shared" si="16"/>
        <v>0</v>
      </c>
      <c r="AK99" s="28">
        <f t="shared" si="17"/>
        <v>0</v>
      </c>
    </row>
    <row r="100" spans="1:43">
      <c r="B100" s="2" t="s">
        <v>61</v>
      </c>
      <c r="D100" s="28"/>
      <c r="F100" s="77"/>
      <c r="G100" s="74"/>
      <c r="H100" s="74"/>
      <c r="K100" s="13"/>
      <c r="L100" s="28"/>
      <c r="M100" s="28"/>
      <c r="N100" s="13"/>
      <c r="O100" s="70"/>
      <c r="P100" s="77"/>
      <c r="Q100" s="28"/>
      <c r="R100" s="28">
        <f t="shared" si="9"/>
        <v>0</v>
      </c>
      <c r="S100" s="28">
        <f t="shared" si="10"/>
        <v>0</v>
      </c>
      <c r="T100" s="28">
        <f t="shared" si="11"/>
        <v>0</v>
      </c>
      <c r="U100" s="28">
        <f t="shared" si="12"/>
        <v>0</v>
      </c>
      <c r="V100" s="28">
        <f t="shared" si="13"/>
        <v>0</v>
      </c>
      <c r="W100" s="28">
        <f t="shared" si="14"/>
        <v>0</v>
      </c>
      <c r="Y100" s="28"/>
      <c r="Z100" s="28"/>
      <c r="AA100" s="28"/>
      <c r="AB100" s="13"/>
      <c r="AC100" s="28"/>
      <c r="AE100" s="13"/>
      <c r="AF100" s="70"/>
      <c r="AG100" s="77"/>
      <c r="AI100">
        <f t="shared" si="15"/>
        <v>0</v>
      </c>
      <c r="AJ100" s="28">
        <f t="shared" si="16"/>
        <v>0</v>
      </c>
      <c r="AK100" s="28">
        <f t="shared" si="17"/>
        <v>0</v>
      </c>
    </row>
    <row r="101" spans="1:43">
      <c r="A101">
        <v>33</v>
      </c>
      <c r="B101" t="s">
        <v>63</v>
      </c>
      <c r="C101" s="3" t="s">
        <v>62</v>
      </c>
      <c r="D101" s="9" t="s">
        <v>4</v>
      </c>
      <c r="E101" s="55" t="s">
        <v>4</v>
      </c>
      <c r="F101" s="55" t="s">
        <v>4</v>
      </c>
      <c r="G101" s="55" t="s">
        <v>4</v>
      </c>
      <c r="H101" s="55">
        <v>1</v>
      </c>
      <c r="I101" s="24" t="s">
        <v>11</v>
      </c>
      <c r="J101" t="s">
        <v>11</v>
      </c>
      <c r="K101" s="42" t="s">
        <v>11</v>
      </c>
      <c r="L101" t="s">
        <v>11</v>
      </c>
      <c r="M101" s="30" t="s">
        <v>11</v>
      </c>
      <c r="N101" s="42" t="s">
        <v>11</v>
      </c>
      <c r="O101" t="s">
        <v>11</v>
      </c>
      <c r="P101" s="24" t="s">
        <v>11</v>
      </c>
      <c r="R101" s="28">
        <f t="shared" si="9"/>
        <v>5</v>
      </c>
      <c r="S101" s="28">
        <f t="shared" si="10"/>
        <v>0</v>
      </c>
      <c r="T101" s="28">
        <f t="shared" si="11"/>
        <v>0</v>
      </c>
      <c r="U101" s="28">
        <f t="shared" si="12"/>
        <v>8</v>
      </c>
      <c r="V101" s="28">
        <f t="shared" si="13"/>
        <v>0</v>
      </c>
      <c r="W101" s="28">
        <f t="shared" si="14"/>
        <v>0</v>
      </c>
      <c r="Z101" s="28">
        <v>1</v>
      </c>
      <c r="AA101" s="28">
        <v>1</v>
      </c>
      <c r="AB101" s="73">
        <v>1</v>
      </c>
      <c r="AC101" s="9">
        <v>0</v>
      </c>
      <c r="AD101" s="32">
        <v>1</v>
      </c>
      <c r="AE101" s="28">
        <v>0</v>
      </c>
      <c r="AF101" s="70">
        <v>0</v>
      </c>
      <c r="AG101" s="77">
        <v>1</v>
      </c>
      <c r="AI101">
        <f t="shared" si="15"/>
        <v>3</v>
      </c>
      <c r="AJ101" s="28">
        <f t="shared" si="16"/>
        <v>2</v>
      </c>
      <c r="AK101" s="28">
        <f t="shared" si="17"/>
        <v>5</v>
      </c>
    </row>
    <row r="102" spans="1:43">
      <c r="D102" s="9" t="s">
        <v>5</v>
      </c>
      <c r="E102" s="28" t="s">
        <v>5</v>
      </c>
      <c r="F102" s="77" t="s">
        <v>5</v>
      </c>
      <c r="G102" s="74" t="s">
        <v>5</v>
      </c>
      <c r="H102" s="74"/>
      <c r="I102" s="24" t="s">
        <v>11</v>
      </c>
      <c r="J102" t="s">
        <v>12</v>
      </c>
      <c r="K102" s="42" t="s">
        <v>66</v>
      </c>
      <c r="L102" t="s">
        <v>11</v>
      </c>
      <c r="M102" s="30" t="s">
        <v>11</v>
      </c>
      <c r="N102" s="42" t="s">
        <v>11</v>
      </c>
      <c r="O102" t="s">
        <v>11</v>
      </c>
      <c r="P102" s="24" t="s">
        <v>66</v>
      </c>
      <c r="R102" s="28">
        <f t="shared" si="9"/>
        <v>4</v>
      </c>
      <c r="S102" s="28">
        <f t="shared" si="10"/>
        <v>1</v>
      </c>
      <c r="T102" s="28">
        <f t="shared" si="11"/>
        <v>0</v>
      </c>
      <c r="U102" s="28">
        <f t="shared" si="12"/>
        <v>5</v>
      </c>
      <c r="V102" s="28">
        <f t="shared" si="13"/>
        <v>2</v>
      </c>
      <c r="W102" s="28">
        <f t="shared" si="14"/>
        <v>1</v>
      </c>
      <c r="Z102" s="28">
        <v>0</v>
      </c>
      <c r="AA102" s="28">
        <v>0</v>
      </c>
      <c r="AB102" s="73">
        <v>0</v>
      </c>
      <c r="AC102" s="9">
        <v>1</v>
      </c>
      <c r="AD102" s="32">
        <v>0</v>
      </c>
      <c r="AE102" s="28">
        <v>0</v>
      </c>
      <c r="AF102" s="70">
        <v>0</v>
      </c>
      <c r="AG102" s="77">
        <v>0</v>
      </c>
      <c r="AI102">
        <f t="shared" si="15"/>
        <v>0</v>
      </c>
      <c r="AJ102" s="28">
        <f t="shared" si="16"/>
        <v>1</v>
      </c>
      <c r="AK102" s="28">
        <f t="shared" si="17"/>
        <v>1</v>
      </c>
    </row>
    <row r="103" spans="1:43" ht="16" thickBot="1">
      <c r="A103" s="4"/>
      <c r="B103" s="4"/>
      <c r="C103" s="20"/>
      <c r="D103" s="10" t="s">
        <v>6</v>
      </c>
      <c r="E103" s="10" t="s">
        <v>6</v>
      </c>
      <c r="F103" s="10" t="s">
        <v>6</v>
      </c>
      <c r="G103" s="15" t="s">
        <v>6</v>
      </c>
      <c r="H103" s="59"/>
      <c r="I103" t="s">
        <v>11</v>
      </c>
      <c r="J103" t="s">
        <v>11</v>
      </c>
      <c r="K103" s="42" t="s">
        <v>66</v>
      </c>
      <c r="L103" t="s">
        <v>66</v>
      </c>
      <c r="M103" s="30" t="s">
        <v>11</v>
      </c>
      <c r="N103" s="42" t="s">
        <v>11</v>
      </c>
      <c r="O103" t="s">
        <v>11</v>
      </c>
      <c r="P103" s="24" t="s">
        <v>66</v>
      </c>
      <c r="R103" s="28">
        <f t="shared" si="9"/>
        <v>3</v>
      </c>
      <c r="S103" s="28">
        <f t="shared" si="10"/>
        <v>2</v>
      </c>
      <c r="T103" s="28">
        <f t="shared" si="11"/>
        <v>0</v>
      </c>
      <c r="U103" s="28">
        <f t="shared" si="12"/>
        <v>5</v>
      </c>
      <c r="V103" s="28">
        <f t="shared" si="13"/>
        <v>3</v>
      </c>
      <c r="W103" s="28">
        <f t="shared" si="14"/>
        <v>0</v>
      </c>
      <c r="Z103" s="10">
        <v>0</v>
      </c>
      <c r="AA103" s="10">
        <v>0</v>
      </c>
      <c r="AB103" s="48">
        <v>0</v>
      </c>
      <c r="AC103" s="10">
        <v>0</v>
      </c>
      <c r="AD103" s="33">
        <v>0</v>
      </c>
      <c r="AE103" s="10">
        <v>1</v>
      </c>
      <c r="AF103" s="10">
        <v>0</v>
      </c>
      <c r="AG103" s="10">
        <v>0</v>
      </c>
      <c r="AI103">
        <f t="shared" si="15"/>
        <v>0</v>
      </c>
      <c r="AJ103" s="28">
        <f t="shared" si="16"/>
        <v>1</v>
      </c>
      <c r="AK103" s="28">
        <f t="shared" si="17"/>
        <v>1</v>
      </c>
      <c r="AL103" s="4"/>
      <c r="AN103" s="51"/>
      <c r="AO103" s="4" t="s">
        <v>84</v>
      </c>
      <c r="AQ103" s="4"/>
    </row>
    <row r="104" spans="1:43" ht="16" thickTop="1">
      <c r="A104">
        <v>34</v>
      </c>
      <c r="B104" t="s">
        <v>43</v>
      </c>
      <c r="C104" s="3" t="s">
        <v>64</v>
      </c>
      <c r="D104" s="9" t="s">
        <v>4</v>
      </c>
      <c r="E104" s="28" t="s">
        <v>4</v>
      </c>
      <c r="F104" s="54" t="s">
        <v>4</v>
      </c>
      <c r="G104" s="74" t="s">
        <v>4</v>
      </c>
      <c r="H104" s="74"/>
      <c r="I104" t="s">
        <v>11</v>
      </c>
      <c r="J104" t="s">
        <v>66</v>
      </c>
      <c r="K104" s="42" t="s">
        <v>66</v>
      </c>
      <c r="L104" t="s">
        <v>12</v>
      </c>
      <c r="M104" s="30" t="s">
        <v>11</v>
      </c>
      <c r="N104" s="42" t="s">
        <v>11</v>
      </c>
      <c r="O104" t="s">
        <v>11</v>
      </c>
      <c r="P104" s="24" t="s">
        <v>66</v>
      </c>
      <c r="R104" s="28">
        <f t="shared" si="9"/>
        <v>3</v>
      </c>
      <c r="S104" s="28">
        <f t="shared" si="10"/>
        <v>1</v>
      </c>
      <c r="T104" s="28">
        <f t="shared" si="11"/>
        <v>1</v>
      </c>
      <c r="U104" s="28">
        <f t="shared" si="12"/>
        <v>4</v>
      </c>
      <c r="V104" s="28">
        <f t="shared" si="13"/>
        <v>3</v>
      </c>
      <c r="W104" s="28">
        <f t="shared" si="14"/>
        <v>1</v>
      </c>
      <c r="Z104" s="28">
        <v>0</v>
      </c>
      <c r="AA104" s="28">
        <v>0</v>
      </c>
      <c r="AB104" s="73">
        <v>0</v>
      </c>
      <c r="AC104" s="9">
        <v>0</v>
      </c>
      <c r="AD104" s="34">
        <v>0</v>
      </c>
      <c r="AE104" s="28">
        <v>0</v>
      </c>
      <c r="AF104" s="70">
        <v>1</v>
      </c>
      <c r="AG104" s="77">
        <v>0</v>
      </c>
      <c r="AI104">
        <f t="shared" si="15"/>
        <v>0</v>
      </c>
      <c r="AJ104" s="28">
        <f t="shared" si="16"/>
        <v>1</v>
      </c>
      <c r="AK104" s="28">
        <f t="shared" si="17"/>
        <v>1</v>
      </c>
      <c r="AO104" t="s">
        <v>77</v>
      </c>
    </row>
    <row r="105" spans="1:43">
      <c r="B105" t="s">
        <v>25</v>
      </c>
      <c r="D105" s="9" t="s">
        <v>5</v>
      </c>
      <c r="E105" s="55" t="s">
        <v>5</v>
      </c>
      <c r="F105" s="55" t="s">
        <v>5</v>
      </c>
      <c r="G105" s="55" t="s">
        <v>5</v>
      </c>
      <c r="H105" s="55"/>
      <c r="I105" t="s">
        <v>11</v>
      </c>
      <c r="J105" t="s">
        <v>11</v>
      </c>
      <c r="K105" s="42" t="s">
        <v>11</v>
      </c>
      <c r="L105" t="s">
        <v>12</v>
      </c>
      <c r="M105" s="30" t="s">
        <v>11</v>
      </c>
      <c r="N105" s="42" t="s">
        <v>11</v>
      </c>
      <c r="O105" t="s">
        <v>11</v>
      </c>
      <c r="P105" s="24" t="s">
        <v>66</v>
      </c>
      <c r="R105" s="28">
        <f t="shared" si="9"/>
        <v>3</v>
      </c>
      <c r="S105" s="28">
        <f t="shared" si="10"/>
        <v>1</v>
      </c>
      <c r="T105" s="28">
        <f t="shared" si="11"/>
        <v>1</v>
      </c>
      <c r="U105" s="28">
        <f t="shared" si="12"/>
        <v>6</v>
      </c>
      <c r="V105" s="28">
        <f t="shared" si="13"/>
        <v>1</v>
      </c>
      <c r="W105" s="28">
        <f t="shared" si="14"/>
        <v>1</v>
      </c>
      <c r="Z105" s="28">
        <v>1</v>
      </c>
      <c r="AA105" s="28">
        <v>1</v>
      </c>
      <c r="AB105" s="73">
        <v>1</v>
      </c>
      <c r="AC105" s="9">
        <v>1</v>
      </c>
      <c r="AD105" s="32">
        <v>0</v>
      </c>
      <c r="AE105" s="28">
        <v>1</v>
      </c>
      <c r="AF105" s="70">
        <v>0</v>
      </c>
      <c r="AG105" s="77">
        <v>1</v>
      </c>
      <c r="AI105">
        <f t="shared" si="15"/>
        <v>3</v>
      </c>
      <c r="AJ105" s="28">
        <f t="shared" si="16"/>
        <v>3</v>
      </c>
      <c r="AK105" s="28">
        <f t="shared" si="17"/>
        <v>6</v>
      </c>
      <c r="AO105" t="s">
        <v>78</v>
      </c>
      <c r="AQ105" t="s">
        <v>103</v>
      </c>
    </row>
    <row r="106" spans="1:43" ht="16" thickBot="1">
      <c r="A106" s="4"/>
      <c r="B106" s="4"/>
      <c r="C106" s="20"/>
      <c r="D106" s="10" t="s">
        <v>6</v>
      </c>
      <c r="E106" s="10" t="s">
        <v>6</v>
      </c>
      <c r="F106" s="68" t="s">
        <v>6</v>
      </c>
      <c r="G106" s="15" t="s">
        <v>6</v>
      </c>
      <c r="H106" s="59"/>
      <c r="I106" t="s">
        <v>11</v>
      </c>
      <c r="J106" t="s">
        <v>66</v>
      </c>
      <c r="K106" s="42" t="s">
        <v>66</v>
      </c>
      <c r="L106" t="s">
        <v>12</v>
      </c>
      <c r="M106" s="30" t="s">
        <v>11</v>
      </c>
      <c r="N106" s="42" t="s">
        <v>11</v>
      </c>
      <c r="O106" t="s">
        <v>11</v>
      </c>
      <c r="P106" s="24" t="s">
        <v>66</v>
      </c>
      <c r="R106" s="28">
        <f t="shared" si="9"/>
        <v>3</v>
      </c>
      <c r="S106" s="28">
        <f t="shared" si="10"/>
        <v>1</v>
      </c>
      <c r="T106" s="28">
        <f t="shared" si="11"/>
        <v>1</v>
      </c>
      <c r="U106" s="28">
        <f t="shared" si="12"/>
        <v>4</v>
      </c>
      <c r="V106" s="28">
        <f t="shared" si="13"/>
        <v>3</v>
      </c>
      <c r="W106" s="28">
        <f t="shared" si="14"/>
        <v>1</v>
      </c>
      <c r="Z106" s="10">
        <v>0</v>
      </c>
      <c r="AA106" s="10">
        <v>0</v>
      </c>
      <c r="AB106" s="48">
        <v>0</v>
      </c>
      <c r="AC106" s="10">
        <v>0</v>
      </c>
      <c r="AD106" s="33">
        <v>1</v>
      </c>
      <c r="AE106" s="10">
        <v>0</v>
      </c>
      <c r="AF106" s="10">
        <v>0</v>
      </c>
      <c r="AG106" s="10">
        <v>0</v>
      </c>
      <c r="AI106">
        <f t="shared" si="15"/>
        <v>0</v>
      </c>
      <c r="AJ106" s="28">
        <f t="shared" si="16"/>
        <v>1</v>
      </c>
      <c r="AK106" s="28">
        <f t="shared" si="17"/>
        <v>1</v>
      </c>
      <c r="AL106" s="4"/>
      <c r="AN106" s="51"/>
      <c r="AO106" s="4" t="s">
        <v>79</v>
      </c>
      <c r="AQ106" s="4"/>
    </row>
    <row r="107" spans="1:43" ht="16" thickTop="1">
      <c r="G107" s="28" t="s">
        <v>182</v>
      </c>
      <c r="H107" s="77">
        <f>COUNTIF(H2:H106,"1")</f>
        <v>11</v>
      </c>
      <c r="AI107" t="s">
        <v>171</v>
      </c>
      <c r="AJ107" t="s">
        <v>172</v>
      </c>
      <c r="AK107" t="s">
        <v>173</v>
      </c>
      <c r="AO107" t="s">
        <v>80</v>
      </c>
    </row>
    <row r="108" spans="1:43">
      <c r="G108" s="28" t="s">
        <v>11</v>
      </c>
      <c r="I108" s="28">
        <f>COUNTIF(I2:I106,"yes")</f>
        <v>62</v>
      </c>
      <c r="J108" s="28">
        <f t="shared" ref="J108:Q108" si="18">COUNTIF(J2:J106,"yes")</f>
        <v>34</v>
      </c>
      <c r="K108" s="28">
        <f t="shared" si="18"/>
        <v>29</v>
      </c>
      <c r="L108" s="28">
        <f t="shared" si="18"/>
        <v>45</v>
      </c>
      <c r="M108" s="28">
        <f t="shared" si="18"/>
        <v>84</v>
      </c>
      <c r="N108" s="28">
        <f t="shared" si="18"/>
        <v>81</v>
      </c>
      <c r="O108" s="28">
        <f t="shared" si="18"/>
        <v>76</v>
      </c>
      <c r="P108" s="28">
        <f t="shared" si="18"/>
        <v>38</v>
      </c>
      <c r="Q108" s="28">
        <f t="shared" si="18"/>
        <v>0</v>
      </c>
      <c r="AI108">
        <f>COUNTIF(AI2:AI106,"3")</f>
        <v>4</v>
      </c>
      <c r="AJ108">
        <f>COUNTIF(AJ2:AJ106,"5")</f>
        <v>0</v>
      </c>
      <c r="AK108">
        <f>COUNTIF(AK2:AK106,"8")</f>
        <v>0</v>
      </c>
    </row>
    <row r="109" spans="1:43">
      <c r="G109" s="28" t="s">
        <v>166</v>
      </c>
      <c r="I109" s="28">
        <f>COUNTIF(I2:I106,"sort of")</f>
        <v>12</v>
      </c>
      <c r="J109" s="28">
        <f t="shared" ref="J109:Q109" si="19">COUNTIF(J2:J106,"sort of")</f>
        <v>52</v>
      </c>
      <c r="K109" s="28">
        <f t="shared" si="19"/>
        <v>34</v>
      </c>
      <c r="L109" s="28">
        <f t="shared" si="19"/>
        <v>40</v>
      </c>
      <c r="M109" s="28">
        <f t="shared" si="19"/>
        <v>13</v>
      </c>
      <c r="N109" s="28">
        <f t="shared" si="19"/>
        <v>20</v>
      </c>
      <c r="O109" s="28">
        <f t="shared" si="19"/>
        <v>3</v>
      </c>
      <c r="P109" s="28">
        <f t="shared" si="19"/>
        <v>54</v>
      </c>
      <c r="Q109" s="28">
        <f t="shared" si="19"/>
        <v>0</v>
      </c>
      <c r="AI109" t="s">
        <v>174</v>
      </c>
      <c r="AJ109" s="28" t="s">
        <v>175</v>
      </c>
      <c r="AK109" s="28" t="s">
        <v>176</v>
      </c>
    </row>
    <row r="110" spans="1:43">
      <c r="G110" s="28" t="s">
        <v>12</v>
      </c>
      <c r="I110" s="28">
        <f>COUNTIF(I2:I106,"no")</f>
        <v>27</v>
      </c>
      <c r="J110" s="28">
        <f t="shared" ref="J110:Q110" si="20">COUNTIF(J2:J106,"no")</f>
        <v>15</v>
      </c>
      <c r="K110" s="28">
        <f t="shared" si="20"/>
        <v>38</v>
      </c>
      <c r="L110" s="28">
        <f t="shared" si="20"/>
        <v>12</v>
      </c>
      <c r="M110" s="28">
        <f t="shared" si="20"/>
        <v>1</v>
      </c>
      <c r="N110" s="28">
        <f t="shared" si="20"/>
        <v>0</v>
      </c>
      <c r="O110" s="28">
        <f t="shared" si="20"/>
        <v>22</v>
      </c>
      <c r="P110" s="28">
        <f t="shared" si="20"/>
        <v>9</v>
      </c>
      <c r="Q110" s="28">
        <f t="shared" si="20"/>
        <v>0</v>
      </c>
      <c r="AI110">
        <f>COUNTIF(AI2:AI106,"2")</f>
        <v>13</v>
      </c>
      <c r="AJ110">
        <f>COUNTIF(AJ2:AJ106,"4")</f>
        <v>4</v>
      </c>
      <c r="AK110">
        <f>COUNTIF(AK2:AK106,"7")</f>
        <v>0</v>
      </c>
    </row>
    <row r="111" spans="1:43">
      <c r="L111">
        <f>SUM(L108:L110)</f>
        <v>97</v>
      </c>
      <c r="M111">
        <f t="shared" ref="M111:Q111" si="21">SUM(M108:M110)</f>
        <v>98</v>
      </c>
      <c r="N111">
        <f t="shared" si="21"/>
        <v>101</v>
      </c>
      <c r="O111">
        <f t="shared" si="21"/>
        <v>101</v>
      </c>
      <c r="P111">
        <f t="shared" si="21"/>
        <v>101</v>
      </c>
      <c r="Q111">
        <f t="shared" si="21"/>
        <v>0</v>
      </c>
      <c r="AJ111" s="28" t="s">
        <v>171</v>
      </c>
      <c r="AK111" s="28">
        <v>5</v>
      </c>
    </row>
    <row r="112" spans="1:43">
      <c r="I112" s="28" t="s">
        <v>8</v>
      </c>
      <c r="J112" s="28" t="s">
        <v>168</v>
      </c>
      <c r="K112" s="28" t="s">
        <v>167</v>
      </c>
      <c r="L112" s="28" t="s">
        <v>168</v>
      </c>
      <c r="M112" s="28" t="s">
        <v>157</v>
      </c>
      <c r="N112" s="28" t="s">
        <v>168</v>
      </c>
      <c r="AJ112">
        <f>COUNTIF(AJ2:AJ106,"3")</f>
        <v>17</v>
      </c>
      <c r="AK112">
        <f>COUNTIF(AK2:AK106,"5")</f>
        <v>5</v>
      </c>
    </row>
    <row r="113" spans="7:23">
      <c r="G113" s="28" t="s">
        <v>11</v>
      </c>
      <c r="I113" s="28">
        <f>SUM(I108:K108)</f>
        <v>125</v>
      </c>
      <c r="J113" s="28">
        <f>I113/(3*101)*100</f>
        <v>41.254125412541256</v>
      </c>
      <c r="K113" s="28">
        <f>SUM(L108:Q108)</f>
        <v>324</v>
      </c>
      <c r="L113" s="28">
        <f>K113/(5*101)*100</f>
        <v>64.158415841584159</v>
      </c>
      <c r="M113" s="28">
        <f>I113+K113</f>
        <v>449</v>
      </c>
      <c r="N113" s="77">
        <f>M113/(8*101)*100</f>
        <v>55.569306930693074</v>
      </c>
    </row>
    <row r="114" spans="7:23">
      <c r="G114" s="28" t="s">
        <v>66</v>
      </c>
      <c r="I114" s="28">
        <f>SUM(I109:K109)</f>
        <v>98</v>
      </c>
      <c r="J114" s="28">
        <f t="shared" ref="J114:J115" si="22">I114/(3*101)*100</f>
        <v>32.343234323432341</v>
      </c>
      <c r="K114" s="28">
        <f>SUM(L109:Q109)</f>
        <v>130</v>
      </c>
      <c r="L114" s="28">
        <f>K114/(5*101)*100</f>
        <v>25.742574257425744</v>
      </c>
      <c r="M114" s="28">
        <f>I114+K114</f>
        <v>228</v>
      </c>
      <c r="N114" s="77">
        <f t="shared" ref="N114:N115" si="23">M114/(8*101)*100</f>
        <v>28.217821782178216</v>
      </c>
    </row>
    <row r="115" spans="7:23">
      <c r="G115" s="28" t="s">
        <v>12</v>
      </c>
      <c r="I115" s="28">
        <f>SUM(I110:K110)</f>
        <v>80</v>
      </c>
      <c r="J115" s="28">
        <f t="shared" si="22"/>
        <v>26.402640264026399</v>
      </c>
      <c r="K115" s="28">
        <f>SUM(L110:Q110)</f>
        <v>44</v>
      </c>
      <c r="L115" s="28">
        <f>K115/(5*101)*100</f>
        <v>8.7128712871287117</v>
      </c>
      <c r="M115" s="28">
        <f>I115+K115</f>
        <v>124</v>
      </c>
      <c r="N115" s="77">
        <f t="shared" si="23"/>
        <v>15.346534653465346</v>
      </c>
    </row>
    <row r="116" spans="7:23">
      <c r="K116" s="28">
        <f>SUM(K113:K115)</f>
        <v>498</v>
      </c>
    </row>
    <row r="117" spans="7:23">
      <c r="P117" t="s">
        <v>169</v>
      </c>
      <c r="R117" s="28">
        <f>COUNTIF(R2:R106,"5")</f>
        <v>6</v>
      </c>
      <c r="S117" s="70">
        <f>COUNTIF(S2:S106,"5")</f>
        <v>0</v>
      </c>
      <c r="T117" s="70">
        <f>COUNTIF(T2:T106,"5")</f>
        <v>0</v>
      </c>
      <c r="U117" s="70">
        <f>COUNTIF(U2:U106,"8")</f>
        <v>2</v>
      </c>
      <c r="V117" s="70">
        <f>COUNTIF(V2:V106,"8")</f>
        <v>0</v>
      </c>
      <c r="W117" s="70">
        <f>COUNTIF(W2:W106,"8")</f>
        <v>0</v>
      </c>
    </row>
    <row r="118" spans="7:23">
      <c r="R118" s="70"/>
    </row>
    <row r="119" spans="7:23">
      <c r="I119" s="28" t="s">
        <v>8</v>
      </c>
      <c r="J119" s="28" t="s">
        <v>186</v>
      </c>
      <c r="K119" s="28" t="s">
        <v>167</v>
      </c>
      <c r="L119" t="s">
        <v>187</v>
      </c>
      <c r="M119" s="78" t="s">
        <v>157</v>
      </c>
      <c r="N119" s="78" t="s">
        <v>188</v>
      </c>
      <c r="R119" s="78">
        <f>COUNTIF(R2:R106,"4")</f>
        <v>35</v>
      </c>
      <c r="S119" s="78">
        <f>COUNTIF(S2:S106,"4")</f>
        <v>2</v>
      </c>
      <c r="T119" s="78">
        <f>COUNTIF(T2:T106,"4")</f>
        <v>0</v>
      </c>
      <c r="U119" s="78">
        <f>COUNTIF(U2:U106,"7")</f>
        <v>5</v>
      </c>
      <c r="V119" s="78">
        <f>COUNTIF(V2:V106,"7")</f>
        <v>0</v>
      </c>
      <c r="W119" s="78">
        <f>COUNTIF(W2:W106,"7")</f>
        <v>0</v>
      </c>
    </row>
    <row r="120" spans="7:23">
      <c r="H120" s="77" t="s">
        <v>183</v>
      </c>
      <c r="I120" s="28">
        <f>AVERAGE(I108:K108)</f>
        <v>41.666666666666664</v>
      </c>
      <c r="J120" s="28">
        <f>_xlfn.STDEV.P(I108:K108)</f>
        <v>14.522013940527977</v>
      </c>
      <c r="K120" s="78">
        <f>AVERAGE(L108:P108)</f>
        <v>64.8</v>
      </c>
      <c r="L120">
        <f>_xlfn.STDEV.P(L108:P108)</f>
        <v>19.322525714823101</v>
      </c>
      <c r="M120">
        <f>AVERAGE(I108:P108)</f>
        <v>56.125</v>
      </c>
      <c r="N120">
        <f>_xlfn.STDEV.P(I108:P108)</f>
        <v>20.925089605542912</v>
      </c>
      <c r="R120" s="78">
        <f>COUNTIF(R2:R106,"3")</f>
        <v>41</v>
      </c>
      <c r="S120" s="78">
        <f t="shared" ref="S120:T120" si="24">COUNTIF(S2:S106,"3")</f>
        <v>6</v>
      </c>
      <c r="T120" s="78">
        <f t="shared" si="24"/>
        <v>0</v>
      </c>
      <c r="U120" s="78">
        <f>COUNTIF(U2:U106,"6")</f>
        <v>14</v>
      </c>
      <c r="V120" s="78">
        <f>COUNTIF(V2:V106,"6")</f>
        <v>0</v>
      </c>
      <c r="W120" s="78">
        <f>COUNTIF(W2:W106,"6")</f>
        <v>0</v>
      </c>
    </row>
    <row r="121" spans="7:23">
      <c r="H121" s="77" t="s">
        <v>184</v>
      </c>
      <c r="I121" s="78">
        <f t="shared" ref="I121:I122" si="25">AVERAGE(I109:K109)</f>
        <v>32.666666666666664</v>
      </c>
      <c r="J121" s="78">
        <f>_xlfn.STDEV.P(I109:K109)</f>
        <v>16.35712552851373</v>
      </c>
      <c r="K121" s="78">
        <f>AVERAGE(L109:P109)</f>
        <v>26</v>
      </c>
      <c r="L121">
        <f>_xlfn.STDEV.P(L109:P109)</f>
        <v>18.514858897652989</v>
      </c>
      <c r="M121">
        <f t="shared" ref="M121:M122" si="26">AVERAGE(I109:P109)</f>
        <v>28.5</v>
      </c>
      <c r="N121">
        <f t="shared" ref="N121:N122" si="27">_xlfn.STDEV.P(I109:P109)</f>
        <v>18.027756377319946</v>
      </c>
    </row>
    <row r="122" spans="7:23">
      <c r="H122" s="77" t="s">
        <v>185</v>
      </c>
      <c r="I122" s="78">
        <f t="shared" si="25"/>
        <v>26.666666666666668</v>
      </c>
      <c r="J122" s="78">
        <f>_xlfn.STDEV.P(I110:K110)</f>
        <v>9.3926685357369148</v>
      </c>
      <c r="K122" s="78">
        <f>AVERAGE(L110:P110)</f>
        <v>8.8000000000000007</v>
      </c>
      <c r="L122">
        <f>_xlfn.STDEV.P(L110:P110)</f>
        <v>8.0349237706402672</v>
      </c>
      <c r="M122">
        <f t="shared" si="26"/>
        <v>15.5</v>
      </c>
      <c r="N122">
        <f t="shared" si="27"/>
        <v>12.175795661885921</v>
      </c>
    </row>
  </sheetData>
  <mergeCells count="1">
    <mergeCell ref="AP38:AP40"/>
  </mergeCells>
  <conditionalFormatting sqref="L2:L14 L16:L28 L30:L33 L41:L61 L63:L72 L74:L99 L101:L106">
    <cfRule type="containsBlanks" dxfId="90" priority="78">
      <formula>LEN(TRIM(L2))=0</formula>
    </cfRule>
  </conditionalFormatting>
  <conditionalFormatting sqref="AC2:AC8">
    <cfRule type="containsText" dxfId="89" priority="77" operator="containsText" text="1">
      <formula>NOT(ISERROR(SEARCH("1",AC2)))</formula>
    </cfRule>
  </conditionalFormatting>
  <conditionalFormatting sqref="AC9:AC14">
    <cfRule type="containsText" dxfId="88" priority="76" operator="containsText" text="1">
      <formula>NOT(ISERROR(SEARCH("1",AC9)))</formula>
    </cfRule>
  </conditionalFormatting>
  <conditionalFormatting sqref="AC15:AC28 AC30:AC61 AC63:AC72 AC74:AC99 AC101:AC106">
    <cfRule type="containsText" dxfId="87" priority="75" operator="containsText" text="1">
      <formula>NOT(ISERROR(SEARCH("1",AC15)))</formula>
    </cfRule>
  </conditionalFormatting>
  <conditionalFormatting sqref="L15">
    <cfRule type="containsBlanks" dxfId="86" priority="74">
      <formula>LEN(TRIM(L15))=0</formula>
    </cfRule>
  </conditionalFormatting>
  <conditionalFormatting sqref="L34:L40">
    <cfRule type="containsBlanks" dxfId="85" priority="73">
      <formula>LEN(TRIM(L34))=0</formula>
    </cfRule>
  </conditionalFormatting>
  <conditionalFormatting sqref="M2:M7 M9:M13 M15 M17 M19:M22 M24:M28">
    <cfRule type="containsBlanks" dxfId="84" priority="72" stopIfTrue="1">
      <formula>ISBLANK(M2)</formula>
    </cfRule>
  </conditionalFormatting>
  <conditionalFormatting sqref="M30:M32 M34:M39 M41:M42 M44:M46 M48 M50:M51 M53 M55:M56 M58:M61">
    <cfRule type="containsBlanks" dxfId="83" priority="71" stopIfTrue="1">
      <formula>ISBLANK(M30)</formula>
    </cfRule>
  </conditionalFormatting>
  <conditionalFormatting sqref="M63 M65">
    <cfRule type="containsBlanks" dxfId="82" priority="70" stopIfTrue="1">
      <formula>ISBLANK(M63)</formula>
    </cfRule>
  </conditionalFormatting>
  <conditionalFormatting sqref="M75:M76 M79 M81 M83:M85 M87:M89 M91:M94 M96:M99">
    <cfRule type="containsBlanks" dxfId="81" priority="69" stopIfTrue="1">
      <formula>ISBLANK(M75)</formula>
    </cfRule>
  </conditionalFormatting>
  <conditionalFormatting sqref="M101:M102 M104:M105">
    <cfRule type="containsBlanks" dxfId="80" priority="68" stopIfTrue="1">
      <formula>ISBLANK(M101)</formula>
    </cfRule>
  </conditionalFormatting>
  <conditionalFormatting sqref="N15">
    <cfRule type="expression" dxfId="79" priority="60">
      <formula>LEN(TRIM(N15))=0</formula>
    </cfRule>
  </conditionalFormatting>
  <conditionalFormatting sqref="N34:N40">
    <cfRule type="expression" dxfId="78" priority="61">
      <formula>LEN(TRIM(N34))=0</formula>
    </cfRule>
  </conditionalFormatting>
  <conditionalFormatting sqref="AE2:AE8">
    <cfRule type="containsText" dxfId="77" priority="58" operator="containsText" text="1"/>
  </conditionalFormatting>
  <conditionalFormatting sqref="AE9:AE14">
    <cfRule type="containsText" dxfId="76" priority="59" operator="containsText" text="1"/>
  </conditionalFormatting>
  <conditionalFormatting sqref="I2:I14 I16:I28 I30:I33 I41:I61 I63:I72 I74:I95 I101:I106">
    <cfRule type="containsBlanks" dxfId="75" priority="57">
      <formula>LEN(TRIM(I2))=0</formula>
    </cfRule>
  </conditionalFormatting>
  <conditionalFormatting sqref="I15">
    <cfRule type="containsBlanks" dxfId="74" priority="56">
      <formula>LEN(TRIM(I15))=0</formula>
    </cfRule>
  </conditionalFormatting>
  <conditionalFormatting sqref="I34:I40">
    <cfRule type="containsBlanks" dxfId="73" priority="55">
      <formula>LEN(TRIM(I34))=0</formula>
    </cfRule>
  </conditionalFormatting>
  <conditionalFormatting sqref="I96:I99">
    <cfRule type="containsBlanks" dxfId="72" priority="54">
      <formula>LEN(TRIM(I96))=0</formula>
    </cfRule>
  </conditionalFormatting>
  <conditionalFormatting sqref="J2:J14 J16:J28 J30:J33 J63:J72 J74:J99 J101:J106 J41:J61">
    <cfRule type="containsBlanks" dxfId="71" priority="53">
      <formula>LEN(TRIM(J2))=0</formula>
    </cfRule>
  </conditionalFormatting>
  <conditionalFormatting sqref="J15">
    <cfRule type="containsBlanks" dxfId="70" priority="52">
      <formula>LEN(TRIM(J15))=0</formula>
    </cfRule>
  </conditionalFormatting>
  <conditionalFormatting sqref="J34:J40">
    <cfRule type="containsBlanks" dxfId="69" priority="51">
      <formula>LEN(TRIM(J34))=0</formula>
    </cfRule>
  </conditionalFormatting>
  <conditionalFormatting sqref="K15">
    <cfRule type="expression" dxfId="68" priority="30">
      <formula>LEN(TRIM(K15))=0</formula>
    </cfRule>
  </conditionalFormatting>
  <conditionalFormatting sqref="K50">
    <cfRule type="expression" dxfId="67" priority="31">
      <formula>LEN(TRIM(K2))=0</formula>
    </cfRule>
  </conditionalFormatting>
  <conditionalFormatting sqref="K53">
    <cfRule type="expression" dxfId="66" priority="32">
      <formula>LEN(TRIM(K2))=0</formula>
    </cfRule>
  </conditionalFormatting>
  <conditionalFormatting sqref="K69">
    <cfRule type="expression" dxfId="65" priority="33">
      <formula>LEN(TRIM(K2))=0</formula>
    </cfRule>
  </conditionalFormatting>
  <conditionalFormatting sqref="K70">
    <cfRule type="expression" dxfId="64" priority="34">
      <formula>LEN(TRIM(K2))=0</formula>
    </cfRule>
  </conditionalFormatting>
  <conditionalFormatting sqref="K71">
    <cfRule type="expression" dxfId="63" priority="35">
      <formula>LEN(TRIM(K2))=0</formula>
    </cfRule>
  </conditionalFormatting>
  <conditionalFormatting sqref="K72">
    <cfRule type="expression" dxfId="62" priority="36">
      <formula>LEN(TRIM(K2))=0</formula>
    </cfRule>
  </conditionalFormatting>
  <conditionalFormatting sqref="K96:K99">
    <cfRule type="expression" dxfId="61" priority="37">
      <formula>LEN(TRIM(K2))=0</formula>
    </cfRule>
  </conditionalFormatting>
  <conditionalFormatting sqref="K2">
    <cfRule type="expression" dxfId="60" priority="38">
      <formula>LEN(TRIM(K2))=0</formula>
    </cfRule>
  </conditionalFormatting>
  <conditionalFormatting sqref="K20">
    <cfRule type="expression" dxfId="59" priority="39">
      <formula>LEN(TRIM(K2))=0</formula>
    </cfRule>
  </conditionalFormatting>
  <conditionalFormatting sqref="K22">
    <cfRule type="expression" dxfId="58" priority="40">
      <formula>LEN(TRIM(K2))=0</formula>
    </cfRule>
  </conditionalFormatting>
  <conditionalFormatting sqref="K33">
    <cfRule type="expression" dxfId="57" priority="41">
      <formula>LEN(TRIM(K2))=0</formula>
    </cfRule>
  </conditionalFormatting>
  <conditionalFormatting sqref="K31">
    <cfRule type="expression" dxfId="56" priority="42">
      <formula>LEN(TRIM(K2))=0</formula>
    </cfRule>
  </conditionalFormatting>
  <conditionalFormatting sqref="K34">
    <cfRule type="expression" dxfId="55" priority="43">
      <formula>LEN(TRIM(K2))=0</formula>
    </cfRule>
  </conditionalFormatting>
  <conditionalFormatting sqref="K35">
    <cfRule type="expression" dxfId="54" priority="44">
      <formula>LEN(TRIM(K2))=0</formula>
    </cfRule>
  </conditionalFormatting>
  <conditionalFormatting sqref="K38">
    <cfRule type="expression" dxfId="53" priority="45">
      <formula>LEN(TRIM(K2))=0</formula>
    </cfRule>
  </conditionalFormatting>
  <conditionalFormatting sqref="K39">
    <cfRule type="expression" dxfId="52" priority="46">
      <formula>LEN(TRIM(K2))=0</formula>
    </cfRule>
  </conditionalFormatting>
  <conditionalFormatting sqref="K41">
    <cfRule type="expression" dxfId="51" priority="47">
      <formula>LEN(TRIM(K2))=0</formula>
    </cfRule>
  </conditionalFormatting>
  <conditionalFormatting sqref="K46">
    <cfRule type="expression" dxfId="50" priority="48">
      <formula>LEN(TRIM(K2))=0</formula>
    </cfRule>
  </conditionalFormatting>
  <conditionalFormatting sqref="K52">
    <cfRule type="expression" dxfId="49" priority="49">
      <formula>LEN(TRIM(K2))=0</formula>
    </cfRule>
  </conditionalFormatting>
  <conditionalFormatting sqref="K56">
    <cfRule type="expression" dxfId="48" priority="50">
      <formula>LEN(TRIM(K2))=0</formula>
    </cfRule>
  </conditionalFormatting>
  <conditionalFormatting sqref="Z2:Z8">
    <cfRule type="containsText" dxfId="47" priority="29" operator="containsText" text="1">
      <formula>NOT(ISERROR(SEARCH("1",Z2)))</formula>
    </cfRule>
  </conditionalFormatting>
  <conditionalFormatting sqref="Z9:Z14">
    <cfRule type="containsText" dxfId="46" priority="28" operator="containsText" text="1">
      <formula>NOT(ISERROR(SEARCH("1",Z9)))</formula>
    </cfRule>
  </conditionalFormatting>
  <conditionalFormatting sqref="Z15:Z28 Z30:Z61 Z63:Z72 Z74:Z95 Z101:Z106">
    <cfRule type="containsText" dxfId="45" priority="27" operator="containsText" text="1">
      <formula>NOT(ISERROR(SEARCH("1",Z15)))</formula>
    </cfRule>
  </conditionalFormatting>
  <conditionalFormatting sqref="Z96:Z99">
    <cfRule type="containsText" dxfId="44" priority="26" operator="containsText" text="1">
      <formula>NOT(ISERROR(SEARCH("1",Z96)))</formula>
    </cfRule>
  </conditionalFormatting>
  <conditionalFormatting sqref="AA2:AA8">
    <cfRule type="containsText" dxfId="43" priority="25" operator="containsText" text="1">
      <formula>NOT(ISERROR(SEARCH("1",AA2)))</formula>
    </cfRule>
  </conditionalFormatting>
  <conditionalFormatting sqref="AA9:AA14">
    <cfRule type="containsText" dxfId="42" priority="24" operator="containsText" text="1">
      <formula>NOT(ISERROR(SEARCH("1",AA9)))</formula>
    </cfRule>
  </conditionalFormatting>
  <conditionalFormatting sqref="AA15:AA28 AA30:AA61 AA63:AA72 AA74:AA99 AA101:AA106">
    <cfRule type="containsText" dxfId="41" priority="23" operator="containsText" text="1">
      <formula>NOT(ISERROR(SEARCH("1",AA15)))</formula>
    </cfRule>
  </conditionalFormatting>
  <conditionalFormatting sqref="O2:O14 O16:O28 O30:O33 O41:O61 O63:O72 O74:O99 O101:O106">
    <cfRule type="containsBlanks" dxfId="40" priority="20">
      <formula>LEN(TRIM(O2))=0</formula>
    </cfRule>
  </conditionalFormatting>
  <conditionalFormatting sqref="O15">
    <cfRule type="containsBlanks" dxfId="39" priority="19">
      <formula>LEN(TRIM(O15))=0</formula>
    </cfRule>
  </conditionalFormatting>
  <conditionalFormatting sqref="O34:O40">
    <cfRule type="containsBlanks" dxfId="38" priority="18">
      <formula>LEN(TRIM(O34))=0</formula>
    </cfRule>
  </conditionalFormatting>
  <conditionalFormatting sqref="AF2:AF8">
    <cfRule type="containsText" dxfId="37" priority="17" operator="containsText" text="1">
      <formula>NOT(ISERROR(SEARCH("1",AF2)))</formula>
    </cfRule>
  </conditionalFormatting>
  <conditionalFormatting sqref="AF9:AF14">
    <cfRule type="containsText" dxfId="36" priority="16" operator="containsText" text="1">
      <formula>NOT(ISERROR(SEARCH("1",AF9)))</formula>
    </cfRule>
  </conditionalFormatting>
  <conditionalFormatting sqref="AF15:AF28 AF30:AF61 AF63:AF72 AF74:AF99 AF101:AF106">
    <cfRule type="containsText" dxfId="35" priority="15" operator="containsText" text="1">
      <formula>NOT(ISERROR(SEARCH("1",AF15)))</formula>
    </cfRule>
  </conditionalFormatting>
  <conditionalFormatting sqref="U2:X106">
    <cfRule type="containsText" dxfId="34" priority="14" operator="containsText" text="8">
      <formula>NOT(ISERROR(SEARCH("8",U2)))</formula>
    </cfRule>
  </conditionalFormatting>
  <conditionalFormatting sqref="R2:T106">
    <cfRule type="containsText" dxfId="33" priority="13" operator="containsText" text="5">
      <formula>NOT(ISERROR(SEARCH("5",R2)))</formula>
    </cfRule>
  </conditionalFormatting>
  <conditionalFormatting sqref="AB2:AB8">
    <cfRule type="containsText" dxfId="32" priority="11" operator="containsText" text="1"/>
  </conditionalFormatting>
  <conditionalFormatting sqref="AB9:AB14">
    <cfRule type="containsText" dxfId="31" priority="12" operator="containsText" text="1"/>
  </conditionalFormatting>
  <conditionalFormatting sqref="AI2:AI106 AI108:AK108">
    <cfRule type="containsText" dxfId="30" priority="10" operator="containsText" text="3">
      <formula>NOT(ISERROR(SEARCH("3",AI2)))</formula>
    </cfRule>
  </conditionalFormatting>
  <conditionalFormatting sqref="P2:P14 P16:P28 P30:P33 P41:P61 P63:P72 P74:P99 P101:P106">
    <cfRule type="containsBlanks" dxfId="29" priority="9">
      <formula>LEN(TRIM(P2))=0</formula>
    </cfRule>
  </conditionalFormatting>
  <conditionalFormatting sqref="P15">
    <cfRule type="containsBlanks" dxfId="28" priority="8">
      <formula>LEN(TRIM(P15))=0</formula>
    </cfRule>
  </conditionalFormatting>
  <conditionalFormatting sqref="P34:P40">
    <cfRule type="containsBlanks" dxfId="27" priority="7">
      <formula>LEN(TRIM(P34))=0</formula>
    </cfRule>
  </conditionalFormatting>
  <conditionalFormatting sqref="AG2:AG8">
    <cfRule type="containsText" dxfId="26" priority="6" operator="containsText" text="1">
      <formula>NOT(ISERROR(SEARCH("1",AG2)))</formula>
    </cfRule>
  </conditionalFormatting>
  <conditionalFormatting sqref="AG9:AG14">
    <cfRule type="containsText" dxfId="25" priority="5" operator="containsText" text="1">
      <formula>NOT(ISERROR(SEARCH("1",AG9)))</formula>
    </cfRule>
  </conditionalFormatting>
  <conditionalFormatting sqref="AG15:AG28 AG30:AG61 AG63:AG72 AG74:AG99 AG101:AG106">
    <cfRule type="containsText" dxfId="24" priority="4" operator="containsText" text="1">
      <formula>NOT(ISERROR(SEARCH("1",AG15)))</formula>
    </cfRule>
  </conditionalFormatting>
  <conditionalFormatting sqref="AI110:AK110">
    <cfRule type="containsText" dxfId="23" priority="3" operator="containsText" text="3">
      <formula>NOT(ISERROR(SEARCH("3",AI110)))</formula>
    </cfRule>
  </conditionalFormatting>
  <conditionalFormatting sqref="AJ112:AK112">
    <cfRule type="containsText" dxfId="22" priority="2" operator="containsText" text="3">
      <formula>NOT(ISERROR(SEARCH("3",AJ112)))</formula>
    </cfRule>
  </conditionalFormatting>
  <conditionalFormatting sqref="AD2:AD106">
    <cfRule type="containsText" dxfId="21" priority="1" operator="containsText" text="0">
      <formula>NOT(ISERROR(SEARCH("0",AD2)))</formula>
    </cfRule>
  </conditionalFormatting>
  <pageMargins left="0.75" right="0.75" top="1" bottom="1" header="0.5" footer="0.5"/>
  <pageSetup paperSize="9" orientation="portrait" horizontalDpi="4294967292" verticalDpi="4294967292"/>
  <drawing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67" stopIfTrue="1" operator="containsText" id="{4C7E25BF-BE50-6D4D-AFA2-4E2A9B406718}">
            <xm:f>NOT(ISERROR(SEARCH("1",AD2)))</xm:f>
            <xm:f>"1"</xm:f>
            <x14:dxf>
              <font>
                <color rgb="FF006100"/>
              </font>
              <fill>
                <patternFill>
                  <bgColor rgb="FFC6EFCE"/>
                </patternFill>
              </fill>
            </x14:dxf>
          </x14:cfRule>
          <xm:sqref>AD2:AD28</xm:sqref>
        </x14:conditionalFormatting>
        <x14:conditionalFormatting xmlns:xm="http://schemas.microsoft.com/office/excel/2006/main">
          <x14:cfRule type="containsText" priority="66" stopIfTrue="1" operator="containsText" id="{649C9665-6469-A34C-ACBA-86DFA9CBEE2E}">
            <xm:f>NOT(ISERROR(SEARCH("1",AD30)))</xm:f>
            <xm:f>"1"</xm:f>
            <x14:dxf>
              <font>
                <color rgb="FF006100"/>
              </font>
              <fill>
                <patternFill>
                  <bgColor rgb="FFC6EFCE"/>
                </patternFill>
              </fill>
            </x14:dxf>
          </x14:cfRule>
          <xm:sqref>AD30:AD61</xm:sqref>
        </x14:conditionalFormatting>
        <x14:conditionalFormatting xmlns:xm="http://schemas.microsoft.com/office/excel/2006/main">
          <x14:cfRule type="containsText" priority="65" stopIfTrue="1" operator="containsText" id="{51899C48-D449-C645-A885-46B247105B46}">
            <xm:f>NOT(ISERROR(SEARCH("1",AD63)))</xm:f>
            <xm:f>"1"</xm:f>
            <x14:dxf>
              <font>
                <color rgb="FF006100"/>
              </font>
              <fill>
                <patternFill>
                  <bgColor rgb="FFC6EFCE"/>
                </patternFill>
              </fill>
            </x14:dxf>
          </x14:cfRule>
          <xm:sqref>AD63:AD72</xm:sqref>
        </x14:conditionalFormatting>
        <x14:conditionalFormatting xmlns:xm="http://schemas.microsoft.com/office/excel/2006/main">
          <x14:cfRule type="containsText" priority="64" stopIfTrue="1" operator="containsText" id="{62D726AF-FE4E-A649-8D97-19596ED81F77}">
            <xm:f>NOT(ISERROR(SEARCH("1",AD74)))</xm:f>
            <xm:f>"1"</xm:f>
            <x14:dxf>
              <font>
                <color rgb="FF006100"/>
              </font>
              <fill>
                <patternFill>
                  <bgColor rgb="FFC6EFCE"/>
                </patternFill>
              </fill>
            </x14:dxf>
          </x14:cfRule>
          <xm:sqref>AD74:AD99</xm:sqref>
        </x14:conditionalFormatting>
        <x14:conditionalFormatting xmlns:xm="http://schemas.microsoft.com/office/excel/2006/main">
          <x14:cfRule type="containsText" priority="62" stopIfTrue="1" operator="containsText" id="{E3EAF582-1988-224A-ADE4-65D647EB084C}">
            <xm:f>NOT(ISERROR(SEARCH("1",AD101)))</xm:f>
            <xm:f>"1"</xm:f>
            <x14:dxf>
              <font>
                <color rgb="FF006100"/>
              </font>
              <fill>
                <patternFill>
                  <bgColor rgb="FFC6EFCE"/>
                </patternFill>
              </fill>
            </x14:dxf>
          </x14:cfRule>
          <xm:sqref>AD101:AD106</xm:sqref>
        </x14:conditionalFormatting>
      </x14:conditionalFormattings>
    </ex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>
          <x14:formula1>
            <xm:f>Sheet2!$A$1:$A$3</xm:f>
          </x14:formula1>
          <xm:sqref>L30:M61 L63:M72 L74:M99 L101:M106 L2:M28</xm:sqref>
        </x14:dataValidation>
        <x14:dataValidation type="list" allowBlank="1" showInputMessage="1" showErrorMessage="1">
          <x14:formula1>
            <xm:f>[1]Sheet2!#REF!</xm:f>
          </x14:formula1>
          <xm:sqref>I2:I28 I30:I61 I63:I72 I101:I106 I74:I99 O2:O28 O30:O61 O63:O72 O74:O99 O101:O106</xm:sqref>
        </x14:dataValidation>
        <x14:dataValidation type="list" allowBlank="1" showInputMessage="1" showErrorMessage="1">
          <x14:formula1>
            <xm:f>[2]Sheet2!#REF!</xm:f>
          </x14:formula1>
          <xm:sqref>J2:J28 J101:J106 J63:J72 J74:J99 J49:J61 J30:J47</xm:sqref>
        </x14:dataValidation>
        <x14:dataValidation type="list" allowBlank="1" showInputMessage="1" showErrorMessage="1">
          <x14:formula1>
            <xm:f>[3]Sheet2!#REF!</xm:f>
          </x14:formula1>
          <xm:sqref>P2:P28 P30:P61 P63:P72 P74:P99 P101:P106</xm:sqref>
        </x14:dataValidation>
      </x14:dataValidations>
    </ex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activeCell="D8" sqref="D8"/>
    </sheetView>
  </sheetViews>
  <sheetFormatPr baseColWidth="10" defaultColWidth="11" defaultRowHeight="15" x14ac:dyDescent="0"/>
  <cols>
    <col min="1" max="1" width="12.5" customWidth="1"/>
  </cols>
  <sheetData>
    <row r="1" spans="1:1">
      <c r="A1" t="s">
        <v>11</v>
      </c>
    </row>
    <row r="2" spans="1:1">
      <c r="A2" t="s">
        <v>66</v>
      </c>
    </row>
    <row r="3" spans="1:1">
      <c r="A3" t="s">
        <v>12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3"/>
  <sheetViews>
    <sheetView workbookViewId="0">
      <selection activeCell="E109" sqref="E109"/>
    </sheetView>
  </sheetViews>
  <sheetFormatPr baseColWidth="10" defaultRowHeight="15" x14ac:dyDescent="0"/>
  <cols>
    <col min="8" max="8" width="44.5" customWidth="1"/>
  </cols>
  <sheetData>
    <row r="1" spans="1:8" ht="108">
      <c r="A1" s="16"/>
      <c r="B1" s="16"/>
      <c r="C1" s="19"/>
      <c r="D1" s="18" t="s">
        <v>123</v>
      </c>
      <c r="E1" s="18" t="s">
        <v>124</v>
      </c>
      <c r="F1" s="17" t="s">
        <v>125</v>
      </c>
      <c r="G1" s="18" t="s">
        <v>126</v>
      </c>
      <c r="H1" s="17" t="s">
        <v>127</v>
      </c>
    </row>
    <row r="2" spans="1:8">
      <c r="A2">
        <v>1</v>
      </c>
      <c r="B2" t="s">
        <v>2</v>
      </c>
      <c r="C2" s="3" t="s">
        <v>0</v>
      </c>
      <c r="D2" s="54" t="s">
        <v>4</v>
      </c>
      <c r="E2" s="28" t="s">
        <v>128</v>
      </c>
      <c r="F2" t="s">
        <v>11</v>
      </c>
      <c r="G2" s="28">
        <f>SUM(Main!Z2:'Main'!AB2)</f>
        <v>1</v>
      </c>
    </row>
    <row r="3" spans="1:8">
      <c r="C3" s="3"/>
      <c r="D3" s="28" t="s">
        <v>5</v>
      </c>
      <c r="E3" s="28" t="s">
        <v>128</v>
      </c>
      <c r="F3" t="s">
        <v>66</v>
      </c>
      <c r="G3" s="83">
        <f>SUM(Main!Z3:'Main'!AB3)</f>
        <v>0</v>
      </c>
    </row>
    <row r="4" spans="1:8">
      <c r="C4" s="3"/>
      <c r="D4" s="28" t="s">
        <v>6</v>
      </c>
      <c r="E4" s="28" t="s">
        <v>129</v>
      </c>
      <c r="F4" t="s">
        <v>11</v>
      </c>
      <c r="G4" s="83">
        <f>SUM(Main!Z4:'Main'!AB4)</f>
        <v>0</v>
      </c>
    </row>
    <row r="5" spans="1:8">
      <c r="C5" s="3"/>
      <c r="D5" s="55" t="s">
        <v>7</v>
      </c>
      <c r="E5" s="28" t="s">
        <v>128</v>
      </c>
      <c r="F5" t="s">
        <v>11</v>
      </c>
      <c r="G5" s="83">
        <f>SUM(Main!Z5:'Main'!AB5)</f>
        <v>1</v>
      </c>
    </row>
    <row r="6" spans="1:8">
      <c r="C6" s="3"/>
      <c r="D6" s="28" t="s">
        <v>8</v>
      </c>
      <c r="E6" s="28" t="s">
        <v>128</v>
      </c>
      <c r="F6" t="s">
        <v>12</v>
      </c>
      <c r="G6" s="83">
        <f>SUM(Main!Z6:'Main'!AB6)</f>
        <v>0</v>
      </c>
    </row>
    <row r="7" spans="1:8">
      <c r="C7" s="3"/>
      <c r="D7" s="28" t="s">
        <v>9</v>
      </c>
      <c r="E7" s="28" t="s">
        <v>130</v>
      </c>
      <c r="G7" s="83">
        <f>SUM(Main!Z7:'Main'!AB7)</f>
        <v>1</v>
      </c>
    </row>
    <row r="8" spans="1:8">
      <c r="A8" s="4"/>
      <c r="B8" s="4"/>
      <c r="C8" s="20"/>
      <c r="D8" s="10" t="s">
        <v>10</v>
      </c>
      <c r="E8" s="13" t="s">
        <v>128</v>
      </c>
      <c r="F8" t="s">
        <v>66</v>
      </c>
      <c r="G8" s="83">
        <f>SUM(Main!Z8:'Main'!AB8)</f>
        <v>0</v>
      </c>
      <c r="H8" s="4"/>
    </row>
    <row r="9" spans="1:8">
      <c r="A9">
        <v>2</v>
      </c>
      <c r="B9" t="s">
        <v>3</v>
      </c>
      <c r="C9" s="3" t="s">
        <v>1</v>
      </c>
      <c r="D9" s="28" t="s">
        <v>4</v>
      </c>
      <c r="E9" s="28" t="s">
        <v>128</v>
      </c>
      <c r="F9" t="s">
        <v>11</v>
      </c>
      <c r="G9" s="83">
        <f>SUM(Main!Z9:'Main'!AB9)</f>
        <v>0</v>
      </c>
    </row>
    <row r="10" spans="1:8">
      <c r="C10" s="3"/>
      <c r="D10" s="28" t="s">
        <v>5</v>
      </c>
      <c r="E10" s="28" t="s">
        <v>130</v>
      </c>
      <c r="G10" s="83">
        <f>SUM(Main!Z10:'Main'!AB10)</f>
        <v>1</v>
      </c>
    </row>
    <row r="11" spans="1:8">
      <c r="C11" s="3"/>
      <c r="D11" s="28" t="s">
        <v>6</v>
      </c>
      <c r="E11" s="28" t="s">
        <v>128</v>
      </c>
      <c r="F11" t="s">
        <v>66</v>
      </c>
      <c r="G11" s="83">
        <f>SUM(Main!Z11:'Main'!AB11)</f>
        <v>0</v>
      </c>
    </row>
    <row r="12" spans="1:8">
      <c r="C12" s="3"/>
      <c r="D12" s="28" t="s">
        <v>7</v>
      </c>
      <c r="E12" s="28" t="s">
        <v>128</v>
      </c>
      <c r="F12" t="s">
        <v>66</v>
      </c>
      <c r="G12" s="83">
        <f>SUM(Main!Z12:'Main'!AB12)</f>
        <v>1</v>
      </c>
      <c r="H12" s="56" t="s">
        <v>131</v>
      </c>
    </row>
    <row r="13" spans="1:8">
      <c r="C13" s="3"/>
      <c r="D13" s="55" t="s">
        <v>8</v>
      </c>
      <c r="E13" s="28" t="s">
        <v>128</v>
      </c>
      <c r="F13" t="s">
        <v>66</v>
      </c>
      <c r="G13" s="83">
        <f>SUM(Main!Z13:'Main'!AB13)</f>
        <v>1</v>
      </c>
    </row>
    <row r="14" spans="1:8">
      <c r="A14" s="4"/>
      <c r="B14" s="4"/>
      <c r="C14" s="20"/>
      <c r="D14" s="10" t="s">
        <v>9</v>
      </c>
      <c r="E14" s="13" t="s">
        <v>128</v>
      </c>
      <c r="F14" t="s">
        <v>66</v>
      </c>
      <c r="G14" s="83">
        <f>SUM(Main!Z14:'Main'!AB14)</f>
        <v>0</v>
      </c>
      <c r="H14" s="4"/>
    </row>
    <row r="15" spans="1:8">
      <c r="A15">
        <v>3</v>
      </c>
      <c r="B15" t="s">
        <v>17</v>
      </c>
      <c r="C15" s="3" t="s">
        <v>13</v>
      </c>
      <c r="D15" s="28" t="s">
        <v>4</v>
      </c>
      <c r="E15" s="28" t="s">
        <v>129</v>
      </c>
      <c r="F15" t="s">
        <v>12</v>
      </c>
      <c r="G15" s="83">
        <f>SUM(Main!Z15:'Main'!AB15)</f>
        <v>0</v>
      </c>
    </row>
    <row r="16" spans="1:8">
      <c r="A16" s="4"/>
      <c r="B16" s="4"/>
      <c r="C16" s="20"/>
      <c r="D16" s="57" t="s">
        <v>5</v>
      </c>
      <c r="E16" s="13" t="s">
        <v>128</v>
      </c>
      <c r="F16" t="s">
        <v>11</v>
      </c>
      <c r="G16" s="83">
        <f>SUM(Main!Z16:'Main'!AB16)</f>
        <v>2</v>
      </c>
      <c r="H16" s="4"/>
    </row>
    <row r="17" spans="1:9">
      <c r="A17">
        <v>4</v>
      </c>
      <c r="B17" t="s">
        <v>14</v>
      </c>
      <c r="C17" s="3" t="s">
        <v>15</v>
      </c>
      <c r="D17" s="28" t="s">
        <v>4</v>
      </c>
      <c r="E17" s="28" t="s">
        <v>128</v>
      </c>
      <c r="F17" t="s">
        <v>12</v>
      </c>
      <c r="G17" s="83">
        <f>SUM(Main!Z17:'Main'!AB17)</f>
        <v>0</v>
      </c>
    </row>
    <row r="18" spans="1:9">
      <c r="A18" s="4"/>
      <c r="B18" s="4"/>
      <c r="C18" s="20"/>
      <c r="D18" s="57" t="s">
        <v>5</v>
      </c>
      <c r="E18" s="13" t="s">
        <v>128</v>
      </c>
      <c r="F18" t="s">
        <v>66</v>
      </c>
      <c r="G18" s="83">
        <f>SUM(Main!Z18:'Main'!AB18)</f>
        <v>1</v>
      </c>
      <c r="H18" s="4" t="s">
        <v>132</v>
      </c>
      <c r="I18" s="58"/>
    </row>
    <row r="19" spans="1:9">
      <c r="A19">
        <v>5</v>
      </c>
      <c r="B19" t="s">
        <v>16</v>
      </c>
      <c r="C19" s="3" t="s">
        <v>18</v>
      </c>
      <c r="D19" s="55" t="s">
        <v>4</v>
      </c>
      <c r="E19" s="25" t="s">
        <v>128</v>
      </c>
      <c r="F19" t="s">
        <v>11</v>
      </c>
      <c r="G19" s="83">
        <f>SUM(Main!Z19:'Main'!AB19)</f>
        <v>2</v>
      </c>
    </row>
    <row r="20" spans="1:9">
      <c r="C20" s="3"/>
      <c r="D20" s="25" t="s">
        <v>5</v>
      </c>
      <c r="E20" s="25" t="s">
        <v>128</v>
      </c>
      <c r="F20" t="s">
        <v>66</v>
      </c>
      <c r="G20" s="83">
        <f>SUM(Main!Z20:'Main'!AB20)</f>
        <v>0</v>
      </c>
      <c r="H20" t="s">
        <v>133</v>
      </c>
    </row>
    <row r="21" spans="1:9">
      <c r="C21" s="3"/>
      <c r="D21" s="25" t="s">
        <v>6</v>
      </c>
      <c r="E21" s="25" t="s">
        <v>129</v>
      </c>
      <c r="F21" t="s">
        <v>12</v>
      </c>
      <c r="G21" s="83">
        <f>SUM(Main!Z21:'Main'!AB21)</f>
        <v>0</v>
      </c>
    </row>
    <row r="22" spans="1:9">
      <c r="C22" s="3"/>
      <c r="D22" s="25" t="s">
        <v>7</v>
      </c>
      <c r="E22" s="25" t="s">
        <v>128</v>
      </c>
      <c r="F22" t="s">
        <v>12</v>
      </c>
      <c r="G22" s="83">
        <f>SUM(Main!Z22:'Main'!AB22)</f>
        <v>0</v>
      </c>
    </row>
    <row r="23" spans="1:9">
      <c r="A23" s="4"/>
      <c r="B23" s="4"/>
      <c r="C23" s="20"/>
      <c r="D23" s="15" t="s">
        <v>8</v>
      </c>
      <c r="E23" s="59" t="s">
        <v>128</v>
      </c>
      <c r="F23" t="s">
        <v>12</v>
      </c>
      <c r="G23" s="83">
        <f>SUM(Main!Z23:'Main'!AB23)</f>
        <v>1</v>
      </c>
      <c r="H23" s="4"/>
    </row>
    <row r="24" spans="1:9">
      <c r="A24">
        <v>6</v>
      </c>
      <c r="B24" t="s">
        <v>19</v>
      </c>
      <c r="C24" s="3" t="s">
        <v>20</v>
      </c>
      <c r="D24" s="55" t="s">
        <v>4</v>
      </c>
      <c r="E24" s="25" t="s">
        <v>128</v>
      </c>
      <c r="F24" t="s">
        <v>11</v>
      </c>
      <c r="G24" s="83">
        <f>SUM(Main!Z24:'Main'!AB24)</f>
        <v>2</v>
      </c>
    </row>
    <row r="25" spans="1:9">
      <c r="C25" s="3"/>
      <c r="D25" s="25" t="s">
        <v>5</v>
      </c>
      <c r="E25" s="25" t="s">
        <v>128</v>
      </c>
      <c r="F25" t="s">
        <v>12</v>
      </c>
      <c r="G25" s="83">
        <f>SUM(Main!Z25:'Main'!AB25)</f>
        <v>0</v>
      </c>
      <c r="H25" t="s">
        <v>133</v>
      </c>
    </row>
    <row r="26" spans="1:9">
      <c r="C26" s="3"/>
      <c r="D26" s="25" t="s">
        <v>6</v>
      </c>
      <c r="E26" s="25" t="s">
        <v>128</v>
      </c>
      <c r="F26" t="s">
        <v>12</v>
      </c>
      <c r="G26" s="83">
        <f>SUM(Main!Z26:'Main'!AB26)</f>
        <v>0</v>
      </c>
    </row>
    <row r="27" spans="1:9">
      <c r="C27" s="3"/>
      <c r="D27" s="25" t="s">
        <v>7</v>
      </c>
      <c r="E27" s="25" t="s">
        <v>129</v>
      </c>
      <c r="F27" t="s">
        <v>12</v>
      </c>
      <c r="G27" s="83">
        <f>SUM(Main!Z27:'Main'!AB27)</f>
        <v>0</v>
      </c>
    </row>
    <row r="28" spans="1:9">
      <c r="C28" s="3"/>
      <c r="D28" s="25" t="s">
        <v>8</v>
      </c>
      <c r="E28" s="25" t="s">
        <v>128</v>
      </c>
      <c r="F28" t="s">
        <v>12</v>
      </c>
      <c r="G28" s="83">
        <f>SUM(Main!Z28:'Main'!AB28)</f>
        <v>1</v>
      </c>
    </row>
    <row r="29" spans="1:9">
      <c r="B29" s="2" t="s">
        <v>39</v>
      </c>
      <c r="C29" s="3"/>
      <c r="D29" s="91"/>
      <c r="E29" s="91"/>
      <c r="F29" s="91"/>
      <c r="G29" s="91"/>
    </row>
    <row r="30" spans="1:9">
      <c r="A30">
        <v>7</v>
      </c>
      <c r="B30" t="s">
        <v>23</v>
      </c>
      <c r="C30" s="3" t="s">
        <v>22</v>
      </c>
      <c r="D30" s="55" t="s">
        <v>4</v>
      </c>
      <c r="E30" s="25" t="s">
        <v>128</v>
      </c>
      <c r="F30" t="s">
        <v>11</v>
      </c>
      <c r="G30" s="83">
        <f>SUM(Main!Z30:'Main'!AB30)</f>
        <v>2</v>
      </c>
    </row>
    <row r="31" spans="1:9">
      <c r="B31" t="s">
        <v>25</v>
      </c>
      <c r="C31" s="3"/>
      <c r="D31" s="25" t="s">
        <v>5</v>
      </c>
      <c r="E31" s="25" t="s">
        <v>128</v>
      </c>
      <c r="F31" t="s">
        <v>66</v>
      </c>
      <c r="G31" s="83">
        <f>SUM(Main!Z31:'Main'!AB31)</f>
        <v>0</v>
      </c>
    </row>
    <row r="32" spans="1:9">
      <c r="B32" t="s">
        <v>24</v>
      </c>
      <c r="C32" s="3"/>
      <c r="D32" s="25" t="s">
        <v>6</v>
      </c>
      <c r="E32" s="25" t="s">
        <v>128</v>
      </c>
      <c r="F32" t="s">
        <v>11</v>
      </c>
      <c r="G32" s="83">
        <f>SUM(Main!Z32:'Main'!AB32)</f>
        <v>1</v>
      </c>
    </row>
    <row r="33" spans="1:8">
      <c r="A33" s="4"/>
      <c r="B33" s="4"/>
      <c r="C33" s="20"/>
      <c r="D33" s="15" t="s">
        <v>7</v>
      </c>
      <c r="E33" s="59" t="s">
        <v>130</v>
      </c>
      <c r="G33" s="83">
        <f>SUM(Main!Z33:'Main'!AB33)</f>
        <v>0</v>
      </c>
      <c r="H33" s="4"/>
    </row>
    <row r="34" spans="1:8">
      <c r="A34">
        <v>8</v>
      </c>
      <c r="B34" t="s">
        <v>23</v>
      </c>
      <c r="C34" s="3" t="s">
        <v>21</v>
      </c>
      <c r="D34" s="28" t="s">
        <v>4</v>
      </c>
      <c r="E34" s="28" t="s">
        <v>128</v>
      </c>
      <c r="F34" t="s">
        <v>11</v>
      </c>
      <c r="G34" s="83">
        <f>SUM(Main!Z34:'Main'!AB34)</f>
        <v>0</v>
      </c>
    </row>
    <row r="35" spans="1:8">
      <c r="B35" t="s">
        <v>25</v>
      </c>
      <c r="C35" s="3"/>
      <c r="D35" s="55" t="s">
        <v>5</v>
      </c>
      <c r="E35" s="28" t="s">
        <v>128</v>
      </c>
      <c r="F35" t="s">
        <v>11</v>
      </c>
      <c r="G35" s="83">
        <f>SUM(Main!Z35:'Main'!AB35)</f>
        <v>1</v>
      </c>
    </row>
    <row r="36" spans="1:8">
      <c r="B36" t="s">
        <v>26</v>
      </c>
      <c r="C36" s="3"/>
      <c r="D36" s="28" t="s">
        <v>6</v>
      </c>
      <c r="E36" s="28" t="s">
        <v>128</v>
      </c>
      <c r="F36" t="s">
        <v>11</v>
      </c>
      <c r="G36" s="83">
        <f>SUM(Main!Z36:'Main'!AB36)</f>
        <v>0</v>
      </c>
    </row>
    <row r="37" spans="1:8">
      <c r="C37" s="3"/>
      <c r="D37" s="28" t="s">
        <v>7</v>
      </c>
      <c r="E37" s="28" t="s">
        <v>128</v>
      </c>
      <c r="F37" t="s">
        <v>11</v>
      </c>
      <c r="G37" s="83">
        <f>SUM(Main!Z37:'Main'!AB37)</f>
        <v>1</v>
      </c>
      <c r="H37" s="56" t="s">
        <v>134</v>
      </c>
    </row>
    <row r="38" spans="1:8">
      <c r="C38" s="3"/>
      <c r="D38" s="28" t="s">
        <v>8</v>
      </c>
      <c r="E38" s="28" t="s">
        <v>128</v>
      </c>
      <c r="F38" t="s">
        <v>66</v>
      </c>
      <c r="G38" s="83">
        <f>SUM(Main!Z38:'Main'!AB38)</f>
        <v>0</v>
      </c>
    </row>
    <row r="39" spans="1:8">
      <c r="C39" s="3"/>
      <c r="D39" s="28" t="s">
        <v>9</v>
      </c>
      <c r="E39" s="28" t="s">
        <v>128</v>
      </c>
      <c r="F39" t="s">
        <v>66</v>
      </c>
      <c r="G39" s="83">
        <f>SUM(Main!Z39:'Main'!AB39)</f>
        <v>0</v>
      </c>
    </row>
    <row r="40" spans="1:8">
      <c r="A40" s="4"/>
      <c r="B40" s="4"/>
      <c r="C40" s="20"/>
      <c r="D40" s="10" t="s">
        <v>10</v>
      </c>
      <c r="E40" s="13" t="s">
        <v>128</v>
      </c>
      <c r="F40" t="s">
        <v>11</v>
      </c>
      <c r="G40" s="83">
        <f>SUM(Main!Z40:'Main'!AB40)</f>
        <v>1</v>
      </c>
      <c r="H40" s="4"/>
    </row>
    <row r="41" spans="1:8">
      <c r="A41">
        <v>9</v>
      </c>
      <c r="B41" t="s">
        <v>23</v>
      </c>
      <c r="C41" s="3" t="s">
        <v>28</v>
      </c>
      <c r="D41" s="28" t="s">
        <v>4</v>
      </c>
      <c r="E41" s="28" t="s">
        <v>128</v>
      </c>
      <c r="F41" t="s">
        <v>66</v>
      </c>
      <c r="G41" s="83">
        <f>SUM(Main!Z41:'Main'!AB41)</f>
        <v>1</v>
      </c>
    </row>
    <row r="42" spans="1:8">
      <c r="B42" t="s">
        <v>27</v>
      </c>
      <c r="C42" s="3"/>
      <c r="D42" s="55" t="s">
        <v>5</v>
      </c>
      <c r="E42" s="28" t="s">
        <v>129</v>
      </c>
      <c r="F42" t="s">
        <v>11</v>
      </c>
      <c r="G42" s="83">
        <f>SUM(Main!Z42:'Main'!AB42)</f>
        <v>1</v>
      </c>
      <c r="H42" s="56" t="s">
        <v>135</v>
      </c>
    </row>
    <row r="43" spans="1:8">
      <c r="A43" s="4"/>
      <c r="B43" s="4"/>
      <c r="C43" s="20"/>
      <c r="D43" s="10" t="s">
        <v>6</v>
      </c>
      <c r="E43" s="13" t="s">
        <v>128</v>
      </c>
      <c r="F43" t="s">
        <v>11</v>
      </c>
      <c r="G43" s="83">
        <f>SUM(Main!Z43:'Main'!AB43)</f>
        <v>1</v>
      </c>
      <c r="H43" s="4"/>
    </row>
    <row r="44" spans="1:8">
      <c r="A44">
        <v>10</v>
      </c>
      <c r="B44" t="s">
        <v>23</v>
      </c>
      <c r="C44" s="3" t="s">
        <v>30</v>
      </c>
      <c r="D44" s="28" t="s">
        <v>4</v>
      </c>
      <c r="E44" s="28" t="s">
        <v>130</v>
      </c>
      <c r="G44" s="83">
        <f>SUM(Main!Z44:'Main'!AB44)</f>
        <v>0</v>
      </c>
    </row>
    <row r="45" spans="1:8">
      <c r="B45" t="s">
        <v>29</v>
      </c>
      <c r="C45" s="3"/>
      <c r="D45" s="55" t="s">
        <v>5</v>
      </c>
      <c r="E45" s="28" t="s">
        <v>128</v>
      </c>
      <c r="F45" t="s">
        <v>11</v>
      </c>
      <c r="G45" s="83">
        <f>SUM(Main!Z45:'Main'!AB45)</f>
        <v>2</v>
      </c>
    </row>
    <row r="46" spans="1:8">
      <c r="C46" s="3"/>
      <c r="D46" s="28" t="s">
        <v>6</v>
      </c>
      <c r="E46" s="28" t="s">
        <v>128</v>
      </c>
      <c r="F46" t="s">
        <v>66</v>
      </c>
      <c r="G46" s="83">
        <f>SUM(Main!Z46:'Main'!AB46)</f>
        <v>0</v>
      </c>
    </row>
    <row r="47" spans="1:8">
      <c r="A47" s="4"/>
      <c r="B47" s="4"/>
      <c r="C47" s="20"/>
      <c r="D47" s="10" t="s">
        <v>7</v>
      </c>
      <c r="E47" s="13" t="s">
        <v>128</v>
      </c>
      <c r="F47" t="s">
        <v>11</v>
      </c>
      <c r="G47" s="83">
        <f>SUM(Main!Z47:'Main'!AB47)</f>
        <v>1</v>
      </c>
      <c r="H47" s="4"/>
    </row>
    <row r="48" spans="1:8">
      <c r="A48">
        <v>11</v>
      </c>
      <c r="B48" t="s">
        <v>31</v>
      </c>
      <c r="C48" s="3" t="s">
        <v>33</v>
      </c>
      <c r="D48" s="55" t="s">
        <v>4</v>
      </c>
      <c r="E48" s="28" t="s">
        <v>128</v>
      </c>
      <c r="F48" t="s">
        <v>11</v>
      </c>
      <c r="G48" s="83">
        <f>SUM(Main!Z48:'Main'!AB48)</f>
        <v>2</v>
      </c>
      <c r="H48" s="61" t="s">
        <v>136</v>
      </c>
    </row>
    <row r="49" spans="1:8">
      <c r="A49" s="4"/>
      <c r="B49" s="4" t="s">
        <v>32</v>
      </c>
      <c r="C49" s="20"/>
      <c r="D49" s="10" t="s">
        <v>5</v>
      </c>
      <c r="E49" s="13" t="s">
        <v>129</v>
      </c>
      <c r="F49" t="s">
        <v>11</v>
      </c>
      <c r="G49" s="83">
        <f>SUM(Main!Z49:'Main'!AB49)</f>
        <v>1</v>
      </c>
      <c r="H49" s="4"/>
    </row>
    <row r="50" spans="1:8">
      <c r="A50">
        <v>12</v>
      </c>
      <c r="B50" t="s">
        <v>31</v>
      </c>
      <c r="C50" s="3" t="s">
        <v>34</v>
      </c>
      <c r="D50" s="55" t="s">
        <v>4</v>
      </c>
      <c r="E50" s="28" t="s">
        <v>128</v>
      </c>
      <c r="F50" t="s">
        <v>11</v>
      </c>
      <c r="G50" s="83">
        <f>SUM(Main!Z50:'Main'!AB50)</f>
        <v>1</v>
      </c>
    </row>
    <row r="51" spans="1:8">
      <c r="B51" t="s">
        <v>35</v>
      </c>
      <c r="C51" s="3"/>
      <c r="D51" s="54" t="s">
        <v>5</v>
      </c>
      <c r="E51" s="28" t="s">
        <v>128</v>
      </c>
      <c r="F51" t="s">
        <v>11</v>
      </c>
      <c r="G51" s="83">
        <f>SUM(Main!Z51:'Main'!AB51)</f>
        <v>2</v>
      </c>
    </row>
    <row r="52" spans="1:8">
      <c r="A52" s="4"/>
      <c r="B52" s="4"/>
      <c r="C52" s="20"/>
      <c r="D52" s="10" t="s">
        <v>6</v>
      </c>
      <c r="E52" s="13" t="s">
        <v>128</v>
      </c>
      <c r="F52" t="s">
        <v>66</v>
      </c>
      <c r="G52" s="83">
        <f>SUM(Main!Z52:'Main'!AB52)</f>
        <v>0</v>
      </c>
      <c r="H52" s="4"/>
    </row>
    <row r="53" spans="1:8">
      <c r="A53">
        <v>13</v>
      </c>
      <c r="B53" t="s">
        <v>31</v>
      </c>
      <c r="C53" s="3" t="s">
        <v>36</v>
      </c>
      <c r="D53" s="55" t="s">
        <v>4</v>
      </c>
      <c r="E53" s="28" t="s">
        <v>128</v>
      </c>
      <c r="F53" t="s">
        <v>11</v>
      </c>
      <c r="G53" s="83">
        <f>SUM(Main!Z53:'Main'!AB53)</f>
        <v>2</v>
      </c>
    </row>
    <row r="54" spans="1:8">
      <c r="A54" s="4"/>
      <c r="B54" s="4" t="s">
        <v>27</v>
      </c>
      <c r="C54" s="20"/>
      <c r="D54" s="10" t="s">
        <v>5</v>
      </c>
      <c r="E54" s="13" t="s">
        <v>130</v>
      </c>
      <c r="G54" s="83">
        <f>SUM(Main!Z54:'Main'!AB54)</f>
        <v>0</v>
      </c>
      <c r="H54" s="4"/>
    </row>
    <row r="55" spans="1:8">
      <c r="A55">
        <v>14</v>
      </c>
      <c r="B55" s="1" t="s">
        <v>31</v>
      </c>
      <c r="C55" s="3" t="s">
        <v>37</v>
      </c>
      <c r="D55" s="54" t="s">
        <v>4</v>
      </c>
      <c r="E55" s="28" t="s">
        <v>128</v>
      </c>
      <c r="F55" t="s">
        <v>11</v>
      </c>
      <c r="G55" s="83">
        <f>SUM(Main!Z55:'Main'!AB55)</f>
        <v>2</v>
      </c>
    </row>
    <row r="56" spans="1:8">
      <c r="B56" t="s">
        <v>29</v>
      </c>
      <c r="C56" s="3"/>
      <c r="D56" s="55" t="s">
        <v>5</v>
      </c>
      <c r="E56" s="28" t="s">
        <v>128</v>
      </c>
      <c r="F56" t="s">
        <v>11</v>
      </c>
      <c r="G56" s="83">
        <f>SUM(Main!Z56:'Main'!AB56)</f>
        <v>1</v>
      </c>
    </row>
    <row r="57" spans="1:8">
      <c r="A57" s="4"/>
      <c r="B57" s="4"/>
      <c r="C57" s="20"/>
      <c r="D57" s="10" t="s">
        <v>6</v>
      </c>
      <c r="E57" s="13" t="s">
        <v>128</v>
      </c>
      <c r="F57" t="s">
        <v>12</v>
      </c>
      <c r="G57" s="83">
        <f>SUM(Main!Z57:'Main'!AB57)</f>
        <v>0</v>
      </c>
      <c r="H57" s="4"/>
    </row>
    <row r="58" spans="1:8">
      <c r="A58">
        <v>15</v>
      </c>
      <c r="B58" t="s">
        <v>38</v>
      </c>
      <c r="C58" s="3"/>
      <c r="D58" s="28" t="s">
        <v>4</v>
      </c>
      <c r="E58" s="28" t="s">
        <v>130</v>
      </c>
      <c r="G58" s="83">
        <f>SUM(Main!Z58:'Main'!AB58)</f>
        <v>0</v>
      </c>
    </row>
    <row r="59" spans="1:8">
      <c r="C59" s="3"/>
      <c r="D59" s="28" t="s">
        <v>5</v>
      </c>
      <c r="E59" s="28" t="s">
        <v>130</v>
      </c>
      <c r="G59" s="83">
        <f>SUM(Main!Z59:'Main'!AB59)</f>
        <v>0</v>
      </c>
    </row>
    <row r="60" spans="1:8">
      <c r="C60" s="3"/>
      <c r="D60" s="55" t="s">
        <v>6</v>
      </c>
      <c r="E60" s="28" t="s">
        <v>128</v>
      </c>
      <c r="F60" t="s">
        <v>11</v>
      </c>
      <c r="G60" s="83">
        <f>SUM(Main!Z60:'Main'!AB60)</f>
        <v>2</v>
      </c>
    </row>
    <row r="61" spans="1:8">
      <c r="C61" s="3"/>
      <c r="D61" s="28" t="s">
        <v>7</v>
      </c>
      <c r="E61" s="28" t="s">
        <v>128</v>
      </c>
      <c r="F61" t="s">
        <v>66</v>
      </c>
      <c r="G61" s="83">
        <f>SUM(Main!Z61:'Main'!AB61)</f>
        <v>0</v>
      </c>
    </row>
    <row r="62" spans="1:8">
      <c r="B62" s="92" t="s">
        <v>41</v>
      </c>
      <c r="C62" s="92"/>
      <c r="D62" s="92"/>
      <c r="E62" s="92"/>
      <c r="F62" s="92"/>
      <c r="G62" s="92"/>
    </row>
    <row r="63" spans="1:8">
      <c r="A63">
        <v>16</v>
      </c>
      <c r="B63" t="s">
        <v>43</v>
      </c>
      <c r="C63" s="3" t="s">
        <v>42</v>
      </c>
      <c r="D63" s="55" t="s">
        <v>4</v>
      </c>
      <c r="E63" s="28" t="s">
        <v>128</v>
      </c>
      <c r="F63" t="s">
        <v>11</v>
      </c>
      <c r="G63" s="83">
        <f>SUM(Main!Z63:'Main'!AB63)</f>
        <v>2</v>
      </c>
    </row>
    <row r="64" spans="1:8">
      <c r="A64" s="4"/>
      <c r="B64" s="4" t="s">
        <v>32</v>
      </c>
      <c r="C64" s="20"/>
      <c r="D64" s="10" t="s">
        <v>5</v>
      </c>
      <c r="E64" s="13" t="s">
        <v>128</v>
      </c>
      <c r="F64" t="s">
        <v>12</v>
      </c>
      <c r="G64" s="83">
        <f>SUM(Main!Z64:'Main'!AB64)</f>
        <v>0</v>
      </c>
      <c r="H64" s="4"/>
    </row>
    <row r="65" spans="1:9">
      <c r="A65">
        <v>17</v>
      </c>
      <c r="B65" t="s">
        <v>43</v>
      </c>
      <c r="C65" s="3" t="s">
        <v>44</v>
      </c>
      <c r="D65" s="55" t="s">
        <v>4</v>
      </c>
      <c r="E65" s="28" t="s">
        <v>129</v>
      </c>
      <c r="F65" t="s">
        <v>11</v>
      </c>
      <c r="G65" s="83">
        <f>SUM(Main!Z65:'Main'!AB65)</f>
        <v>3</v>
      </c>
    </row>
    <row r="66" spans="1:9">
      <c r="A66" s="4"/>
      <c r="B66" s="4" t="s">
        <v>35</v>
      </c>
      <c r="C66" s="20"/>
      <c r="D66" s="10" t="s">
        <v>5</v>
      </c>
      <c r="E66" s="13" t="s">
        <v>128</v>
      </c>
      <c r="F66" t="s">
        <v>12</v>
      </c>
      <c r="G66" s="83">
        <f>SUM(Main!Z66:'Main'!AB66)</f>
        <v>0</v>
      </c>
      <c r="H66" s="4"/>
    </row>
    <row r="67" spans="1:9">
      <c r="A67" s="5">
        <v>18</v>
      </c>
      <c r="B67" s="5"/>
      <c r="C67" s="21" t="s">
        <v>45</v>
      </c>
      <c r="D67" s="11" t="s">
        <v>4</v>
      </c>
      <c r="E67" s="13" t="s">
        <v>128</v>
      </c>
      <c r="F67" t="s">
        <v>12</v>
      </c>
      <c r="G67" s="83">
        <f>SUM(Main!Z67:'Main'!AB67)</f>
        <v>0</v>
      </c>
      <c r="H67" s="63" t="s">
        <v>137</v>
      </c>
      <c r="I67" s="58"/>
    </row>
    <row r="68" spans="1:9">
      <c r="A68" s="7">
        <v>19</v>
      </c>
      <c r="B68" s="7"/>
      <c r="C68" s="22" t="s">
        <v>46</v>
      </c>
      <c r="D68" s="12" t="s">
        <v>4</v>
      </c>
      <c r="E68" s="13" t="s">
        <v>128</v>
      </c>
      <c r="F68" t="s">
        <v>12</v>
      </c>
      <c r="G68" s="83">
        <f>SUM(Main!Z68:'Main'!AB68)</f>
        <v>1</v>
      </c>
      <c r="H68" s="7" t="s">
        <v>138</v>
      </c>
      <c r="I68" s="58"/>
    </row>
    <row r="69" spans="1:9">
      <c r="A69" s="6">
        <v>20</v>
      </c>
      <c r="B69" s="6"/>
      <c r="C69" s="23" t="s">
        <v>47</v>
      </c>
      <c r="D69" s="64" t="s">
        <v>4</v>
      </c>
      <c r="E69" s="13" t="s">
        <v>128</v>
      </c>
      <c r="F69" t="s">
        <v>11</v>
      </c>
      <c r="G69" s="83">
        <f>SUM(Main!Z69:'Main'!AB69)</f>
        <v>2</v>
      </c>
      <c r="H69" s="6"/>
    </row>
    <row r="70" spans="1:9">
      <c r="A70" s="7">
        <v>21</v>
      </c>
      <c r="B70" s="7"/>
      <c r="C70" s="22" t="s">
        <v>48</v>
      </c>
      <c r="D70" s="65" t="s">
        <v>4</v>
      </c>
      <c r="E70" s="13" t="s">
        <v>129</v>
      </c>
      <c r="F70" t="s">
        <v>11</v>
      </c>
      <c r="G70" s="83">
        <f>SUM(Main!Z70:'Main'!AB70)</f>
        <v>3</v>
      </c>
      <c r="H70" s="7"/>
    </row>
    <row r="71" spans="1:9">
      <c r="A71" s="6">
        <v>22</v>
      </c>
      <c r="B71" s="6"/>
      <c r="C71" s="23" t="s">
        <v>50</v>
      </c>
      <c r="D71" s="13" t="s">
        <v>4</v>
      </c>
      <c r="E71" s="13" t="s">
        <v>128</v>
      </c>
      <c r="F71" t="s">
        <v>12</v>
      </c>
      <c r="G71" s="83">
        <f>SUM(Main!Z71:'Main'!AB71)</f>
        <v>0</v>
      </c>
      <c r="H71" s="7" t="s">
        <v>138</v>
      </c>
      <c r="I71" s="58"/>
    </row>
    <row r="72" spans="1:9">
      <c r="A72" s="7">
        <v>23</v>
      </c>
      <c r="B72" s="7"/>
      <c r="C72" s="22" t="s">
        <v>49</v>
      </c>
      <c r="D72" s="12" t="s">
        <v>4</v>
      </c>
      <c r="E72" s="13" t="s">
        <v>128</v>
      </c>
      <c r="F72" t="s">
        <v>12</v>
      </c>
      <c r="G72" s="83">
        <f>SUM(Main!Z72:'Main'!AB72)</f>
        <v>1</v>
      </c>
      <c r="H72" s="7" t="s">
        <v>138</v>
      </c>
      <c r="I72" s="58"/>
    </row>
    <row r="73" spans="1:9">
      <c r="B73" s="93" t="s">
        <v>40</v>
      </c>
      <c r="C73" s="93"/>
      <c r="D73" s="93"/>
      <c r="E73" s="93"/>
      <c r="F73" s="93"/>
      <c r="G73" s="93"/>
    </row>
    <row r="74" spans="1:9">
      <c r="A74" s="4">
        <v>24</v>
      </c>
      <c r="B74" s="4" t="s">
        <v>23</v>
      </c>
      <c r="C74" s="20" t="s">
        <v>51</v>
      </c>
      <c r="D74" s="10" t="s">
        <v>4</v>
      </c>
      <c r="E74" s="13" t="s">
        <v>128</v>
      </c>
      <c r="F74" t="s">
        <v>66</v>
      </c>
      <c r="G74" s="83">
        <f>SUM(Main!Z74:'Main'!AB74)</f>
        <v>0</v>
      </c>
      <c r="H74" s="4" t="s">
        <v>139</v>
      </c>
      <c r="I74" s="67"/>
    </row>
    <row r="75" spans="1:9">
      <c r="A75">
        <v>25</v>
      </c>
      <c r="B75" t="s">
        <v>23</v>
      </c>
      <c r="C75" s="3" t="s">
        <v>52</v>
      </c>
      <c r="D75" s="28" t="s">
        <v>4</v>
      </c>
      <c r="E75" s="28" t="s">
        <v>128</v>
      </c>
      <c r="F75" t="s">
        <v>12</v>
      </c>
      <c r="G75" s="83">
        <f>SUM(Main!Z75:'Main'!AB75)</f>
        <v>1</v>
      </c>
      <c r="H75" s="56"/>
      <c r="I75" s="56"/>
    </row>
    <row r="76" spans="1:9">
      <c r="B76" t="s">
        <v>35</v>
      </c>
      <c r="C76" s="3"/>
      <c r="D76" s="55" t="s">
        <v>5</v>
      </c>
      <c r="E76" s="28" t="s">
        <v>128</v>
      </c>
      <c r="F76" t="s">
        <v>11</v>
      </c>
      <c r="G76" s="83">
        <f>SUM(Main!Z76:'Main'!AB76)</f>
        <v>1</v>
      </c>
    </row>
    <row r="77" spans="1:9">
      <c r="A77" s="4"/>
      <c r="B77" s="4"/>
      <c r="C77" s="20"/>
      <c r="D77" s="10" t="s">
        <v>6</v>
      </c>
      <c r="E77" s="13" t="s">
        <v>128</v>
      </c>
      <c r="F77" t="s">
        <v>11</v>
      </c>
      <c r="G77" s="83">
        <f>SUM(Main!Z77:'Main'!AB77)</f>
        <v>1</v>
      </c>
      <c r="H77" s="4"/>
    </row>
    <row r="78" spans="1:9">
      <c r="A78" s="7">
        <v>26</v>
      </c>
      <c r="B78" s="8" t="s">
        <v>23</v>
      </c>
      <c r="C78" s="22" t="s">
        <v>59</v>
      </c>
      <c r="D78" s="12" t="s">
        <v>4</v>
      </c>
      <c r="E78" s="13" t="s">
        <v>129</v>
      </c>
      <c r="F78" t="s">
        <v>66</v>
      </c>
      <c r="G78" s="83">
        <f>SUM(Main!Z78:'Main'!AB78)</f>
        <v>0</v>
      </c>
      <c r="H78" s="7" t="s">
        <v>140</v>
      </c>
      <c r="I78" s="67"/>
    </row>
    <row r="79" spans="1:9">
      <c r="A79">
        <v>27</v>
      </c>
      <c r="B79" t="s">
        <v>23</v>
      </c>
      <c r="C79" s="3" t="s">
        <v>53</v>
      </c>
      <c r="D79" s="28" t="s">
        <v>4</v>
      </c>
      <c r="E79" s="28" t="s">
        <v>128</v>
      </c>
      <c r="F79" t="s">
        <v>12</v>
      </c>
      <c r="G79" s="83">
        <f>SUM(Main!Z79:'Main'!AB79)</f>
        <v>1</v>
      </c>
      <c r="I79" s="67"/>
    </row>
    <row r="80" spans="1:9">
      <c r="A80" s="4"/>
      <c r="B80" s="4" t="s">
        <v>60</v>
      </c>
      <c r="C80" s="20"/>
      <c r="D80" s="10" t="s">
        <v>5</v>
      </c>
      <c r="E80" s="13" t="s">
        <v>128</v>
      </c>
      <c r="F80" t="s">
        <v>11</v>
      </c>
      <c r="G80" s="83">
        <f>SUM(Main!Z80:'Main'!AB80)</f>
        <v>1</v>
      </c>
      <c r="H80" s="4"/>
    </row>
    <row r="81" spans="1:9">
      <c r="A81">
        <v>28</v>
      </c>
      <c r="B81" t="s">
        <v>31</v>
      </c>
      <c r="C81" s="3" t="s">
        <v>56</v>
      </c>
      <c r="D81" s="28" t="s">
        <v>4</v>
      </c>
      <c r="E81" s="28" t="s">
        <v>128</v>
      </c>
      <c r="F81" t="s">
        <v>12</v>
      </c>
      <c r="G81" s="83">
        <f>SUM(Main!Z81:'Main'!AB81)</f>
        <v>0</v>
      </c>
    </row>
    <row r="82" spans="1:9">
      <c r="A82" s="4"/>
      <c r="B82" s="4" t="s">
        <v>32</v>
      </c>
      <c r="C82" s="20"/>
      <c r="D82" s="57" t="s">
        <v>5</v>
      </c>
      <c r="E82" s="13" t="s">
        <v>128</v>
      </c>
      <c r="F82" t="s">
        <v>66</v>
      </c>
      <c r="G82" s="83">
        <f>SUM(Main!Z82:'Main'!AB82)</f>
        <v>1</v>
      </c>
      <c r="H82" s="4" t="s">
        <v>141</v>
      </c>
    </row>
    <row r="83" spans="1:9">
      <c r="A83">
        <v>29</v>
      </c>
      <c r="B83" t="s">
        <v>31</v>
      </c>
      <c r="C83" s="3" t="s">
        <v>55</v>
      </c>
      <c r="D83" s="28" t="s">
        <v>4</v>
      </c>
      <c r="E83" s="28" t="s">
        <v>128</v>
      </c>
      <c r="F83" t="s">
        <v>12</v>
      </c>
      <c r="G83" s="83">
        <f>SUM(Main!Z83:'Main'!AB83)</f>
        <v>1</v>
      </c>
    </row>
    <row r="84" spans="1:9">
      <c r="B84" t="s">
        <v>35</v>
      </c>
      <c r="C84" s="3"/>
      <c r="D84" s="28" t="s">
        <v>5</v>
      </c>
      <c r="E84" s="28" t="s">
        <v>128</v>
      </c>
      <c r="F84" t="s">
        <v>12</v>
      </c>
      <c r="G84" s="83">
        <f>SUM(Main!Z84:'Main'!AB84)</f>
        <v>0</v>
      </c>
    </row>
    <row r="85" spans="1:9">
      <c r="C85" s="3"/>
      <c r="D85" s="28" t="s">
        <v>6</v>
      </c>
      <c r="E85" s="28" t="s">
        <v>130</v>
      </c>
      <c r="G85" s="83">
        <f>SUM(Main!Z85:'Main'!AB85)</f>
        <v>1</v>
      </c>
      <c r="H85" s="4" t="s">
        <v>141</v>
      </c>
    </row>
    <row r="86" spans="1:9">
      <c r="A86" s="4"/>
      <c r="B86" s="4"/>
      <c r="C86" s="20"/>
      <c r="D86" s="57" t="s">
        <v>7</v>
      </c>
      <c r="E86" s="13" t="s">
        <v>128</v>
      </c>
      <c r="F86" t="s">
        <v>11</v>
      </c>
      <c r="G86" s="83">
        <f>SUM(Main!Z86:'Main'!AB86)</f>
        <v>1</v>
      </c>
      <c r="H86" s="4"/>
    </row>
    <row r="87" spans="1:9">
      <c r="A87">
        <v>30</v>
      </c>
      <c r="B87" t="s">
        <v>23</v>
      </c>
      <c r="C87" s="3" t="s">
        <v>54</v>
      </c>
      <c r="D87" s="28" t="s">
        <v>4</v>
      </c>
      <c r="E87" s="28" t="s">
        <v>128</v>
      </c>
      <c r="F87" t="s">
        <v>12</v>
      </c>
      <c r="G87" s="83">
        <f>SUM(Main!Z87:'Main'!AB87)</f>
        <v>0</v>
      </c>
    </row>
    <row r="88" spans="1:9">
      <c r="B88" t="s">
        <v>27</v>
      </c>
      <c r="C88" s="3"/>
      <c r="D88" s="55" t="s">
        <v>5</v>
      </c>
      <c r="E88" s="28" t="s">
        <v>128</v>
      </c>
      <c r="F88" t="s">
        <v>66</v>
      </c>
      <c r="G88" s="83">
        <f>SUM(Main!Z88:'Main'!AB88)</f>
        <v>1</v>
      </c>
    </row>
    <row r="89" spans="1:9">
      <c r="C89" s="3"/>
      <c r="D89" s="28" t="s">
        <v>6</v>
      </c>
      <c r="E89" s="28" t="s">
        <v>128</v>
      </c>
      <c r="F89" t="s">
        <v>12</v>
      </c>
      <c r="G89" s="83">
        <f>SUM(Main!Z89:'Main'!AB89)</f>
        <v>0</v>
      </c>
    </row>
    <row r="90" spans="1:9">
      <c r="A90" s="4"/>
      <c r="B90" s="4"/>
      <c r="C90" s="20"/>
      <c r="D90" s="68" t="s">
        <v>7</v>
      </c>
      <c r="E90" s="13" t="s">
        <v>128</v>
      </c>
      <c r="F90" t="s">
        <v>11</v>
      </c>
      <c r="G90" s="83">
        <f>SUM(Main!Z90:'Main'!AB90)</f>
        <v>1</v>
      </c>
      <c r="H90" s="4"/>
    </row>
    <row r="91" spans="1:9">
      <c r="A91">
        <v>31</v>
      </c>
      <c r="B91" t="s">
        <v>23</v>
      </c>
      <c r="C91" s="3" t="s">
        <v>57</v>
      </c>
      <c r="D91" s="28" t="s">
        <v>4</v>
      </c>
      <c r="E91" s="28" t="s">
        <v>128</v>
      </c>
      <c r="F91" t="s">
        <v>12</v>
      </c>
      <c r="G91" s="83">
        <f>SUM(Main!Z91:'Main'!AB91)</f>
        <v>0</v>
      </c>
      <c r="H91" s="56" t="s">
        <v>142</v>
      </c>
    </row>
    <row r="92" spans="1:9">
      <c r="B92" t="s">
        <v>60</v>
      </c>
      <c r="C92" s="3"/>
      <c r="D92" s="28" t="s">
        <v>5</v>
      </c>
      <c r="E92" s="28" t="s">
        <v>128</v>
      </c>
      <c r="F92" t="s">
        <v>66</v>
      </c>
      <c r="G92" s="83">
        <f>SUM(Main!Z92:'Main'!AB92)</f>
        <v>0</v>
      </c>
      <c r="I92" s="69"/>
    </row>
    <row r="93" spans="1:9">
      <c r="C93" s="3"/>
      <c r="D93" s="28" t="s">
        <v>6</v>
      </c>
      <c r="E93" s="28" t="s">
        <v>129</v>
      </c>
      <c r="F93" t="s">
        <v>66</v>
      </c>
      <c r="G93" s="83">
        <f>SUM(Main!Z93:'Main'!AB93)</f>
        <v>0</v>
      </c>
    </row>
    <row r="94" spans="1:9">
      <c r="C94" s="3"/>
      <c r="D94" s="28" t="s">
        <v>7</v>
      </c>
      <c r="E94" s="28" t="s">
        <v>128</v>
      </c>
      <c r="F94" t="s">
        <v>66</v>
      </c>
      <c r="G94" s="83">
        <f>SUM(Main!Z94:'Main'!AB94)</f>
        <v>1</v>
      </c>
      <c r="I94" s="69"/>
    </row>
    <row r="95" spans="1:9">
      <c r="A95" s="4"/>
      <c r="B95" s="4"/>
      <c r="C95" s="20"/>
      <c r="D95" s="10" t="s">
        <v>8</v>
      </c>
      <c r="E95" s="13" t="s">
        <v>128</v>
      </c>
      <c r="F95" t="s">
        <v>66</v>
      </c>
      <c r="G95" s="83">
        <f>SUM(Main!Z95:'Main'!AB95)</f>
        <v>0</v>
      </c>
      <c r="H95" s="4"/>
    </row>
    <row r="96" spans="1:9">
      <c r="A96">
        <v>32</v>
      </c>
      <c r="B96" t="s">
        <v>38</v>
      </c>
      <c r="C96" s="3" t="s">
        <v>58</v>
      </c>
      <c r="D96" s="28" t="s">
        <v>4</v>
      </c>
      <c r="E96" s="28" t="s">
        <v>128</v>
      </c>
      <c r="F96" t="s">
        <v>11</v>
      </c>
      <c r="G96" s="83">
        <f>SUM(Main!Z96:'Main'!AB96)</f>
        <v>1</v>
      </c>
    </row>
    <row r="97" spans="1:8">
      <c r="C97" s="3"/>
      <c r="D97" s="28" t="s">
        <v>5</v>
      </c>
      <c r="E97" s="28" t="s">
        <v>130</v>
      </c>
      <c r="G97" s="83">
        <f>SUM(Main!Z97:'Main'!AB97)</f>
        <v>0</v>
      </c>
    </row>
    <row r="98" spans="1:8">
      <c r="C98" s="3"/>
      <c r="D98" s="55" t="s">
        <v>6</v>
      </c>
      <c r="E98" s="28" t="s">
        <v>128</v>
      </c>
      <c r="F98" t="s">
        <v>11</v>
      </c>
      <c r="G98" s="83">
        <f>SUM(Main!Z98:'Main'!AB98)</f>
        <v>2</v>
      </c>
    </row>
    <row r="99" spans="1:8">
      <c r="C99" s="3"/>
      <c r="D99" s="28" t="s">
        <v>7</v>
      </c>
      <c r="E99" s="28" t="s">
        <v>130</v>
      </c>
      <c r="G99" s="83">
        <f>SUM(Main!Z99:'Main'!AB99)</f>
        <v>0</v>
      </c>
    </row>
    <row r="100" spans="1:8">
      <c r="B100" s="2" t="s">
        <v>61</v>
      </c>
      <c r="C100" s="3"/>
      <c r="D100" s="94"/>
      <c r="E100" s="94"/>
      <c r="F100" s="94"/>
      <c r="G100" s="94"/>
    </row>
    <row r="101" spans="1:8">
      <c r="A101">
        <v>33</v>
      </c>
      <c r="B101" t="s">
        <v>63</v>
      </c>
      <c r="C101" s="3" t="s">
        <v>62</v>
      </c>
      <c r="D101" s="55" t="s">
        <v>4</v>
      </c>
      <c r="E101" s="28" t="s">
        <v>129</v>
      </c>
      <c r="F101" t="s">
        <v>11</v>
      </c>
      <c r="G101" s="83">
        <f>SUM(Main!Z101:'Main'!AB101)</f>
        <v>3</v>
      </c>
    </row>
    <row r="102" spans="1:8">
      <c r="C102" s="3"/>
      <c r="D102" s="28" t="s">
        <v>5</v>
      </c>
      <c r="E102" s="28" t="s">
        <v>130</v>
      </c>
      <c r="G102" s="83">
        <f>SUM(Main!Z102:'Main'!AB102)</f>
        <v>0</v>
      </c>
    </row>
    <row r="103" spans="1:8">
      <c r="A103" s="4"/>
      <c r="B103" s="4"/>
      <c r="C103" s="20"/>
      <c r="D103" s="10" t="s">
        <v>6</v>
      </c>
      <c r="E103" s="13" t="s">
        <v>128</v>
      </c>
      <c r="F103" t="s">
        <v>11</v>
      </c>
      <c r="G103" s="83">
        <f>SUM(Main!Z103:'Main'!AB103)</f>
        <v>0</v>
      </c>
      <c r="H103" s="4"/>
    </row>
    <row r="104" spans="1:8">
      <c r="A104">
        <v>34</v>
      </c>
      <c r="B104" t="s">
        <v>43</v>
      </c>
      <c r="C104" s="3" t="s">
        <v>64</v>
      </c>
      <c r="D104" s="28" t="s">
        <v>4</v>
      </c>
      <c r="E104" s="28" t="s">
        <v>128</v>
      </c>
      <c r="F104" t="s">
        <v>66</v>
      </c>
      <c r="G104" s="83">
        <f>SUM(Main!Z104:'Main'!AB104)</f>
        <v>0</v>
      </c>
    </row>
    <row r="105" spans="1:8">
      <c r="B105" t="s">
        <v>25</v>
      </c>
      <c r="C105" s="3"/>
      <c r="D105" s="55" t="s">
        <v>5</v>
      </c>
      <c r="E105" s="28" t="s">
        <v>129</v>
      </c>
      <c r="F105" t="s">
        <v>11</v>
      </c>
      <c r="G105" s="83">
        <f>SUM(Main!Z105:'Main'!AB105)</f>
        <v>3</v>
      </c>
    </row>
    <row r="106" spans="1:8">
      <c r="A106" s="4"/>
      <c r="B106" s="4"/>
      <c r="C106" s="20"/>
      <c r="D106" s="10" t="s">
        <v>6</v>
      </c>
      <c r="E106" s="13" t="s">
        <v>128</v>
      </c>
      <c r="F106" t="s">
        <v>66</v>
      </c>
      <c r="G106" s="83">
        <f>SUM(Main!Z106:'Main'!AB106)</f>
        <v>0</v>
      </c>
      <c r="H106" s="4"/>
    </row>
    <row r="107" spans="1:8">
      <c r="C107" s="3"/>
      <c r="D107" s="28" t="s">
        <v>143</v>
      </c>
      <c r="E107" s="28" t="s">
        <v>144</v>
      </c>
      <c r="G107" s="28"/>
    </row>
    <row r="108" spans="1:8">
      <c r="C108" s="28" t="s">
        <v>145</v>
      </c>
      <c r="D108" s="28"/>
      <c r="E108" s="28">
        <v>101</v>
      </c>
      <c r="G108" s="28">
        <f>COUNT(G2:G106)</f>
        <v>101</v>
      </c>
      <c r="H108" t="s">
        <v>146</v>
      </c>
    </row>
    <row r="109" spans="1:8">
      <c r="C109" s="28" t="s">
        <v>147</v>
      </c>
      <c r="D109" s="28">
        <f>E109/$E$108*100</f>
        <v>11.881188118811881</v>
      </c>
      <c r="E109" s="28">
        <f>COUNTIF($E$2:$E$106,"u")</f>
        <v>12</v>
      </c>
      <c r="G109" s="28">
        <v>2</v>
      </c>
      <c r="H109" t="s">
        <v>148</v>
      </c>
    </row>
    <row r="110" spans="1:8">
      <c r="C110" s="28" t="s">
        <v>149</v>
      </c>
      <c r="D110" s="28">
        <f t="shared" ref="D110:D111" si="0">E110/$E$108*100</f>
        <v>77.227722772277232</v>
      </c>
      <c r="E110" s="28">
        <f>COUNTIF($E$2:$E$106,"m")</f>
        <v>78</v>
      </c>
      <c r="G110" s="28"/>
    </row>
    <row r="111" spans="1:8">
      <c r="C111" s="28" t="s">
        <v>150</v>
      </c>
      <c r="D111" s="28">
        <f t="shared" si="0"/>
        <v>10.891089108910892</v>
      </c>
      <c r="E111" s="28">
        <f>COUNTIF($E$2:$E$106,"n")</f>
        <v>11</v>
      </c>
      <c r="G111" s="28"/>
    </row>
    <row r="112" spans="1:8">
      <c r="C112" s="3"/>
      <c r="D112" s="28"/>
      <c r="E112" s="28"/>
      <c r="G112" s="28"/>
      <c r="H112" t="s">
        <v>151</v>
      </c>
    </row>
    <row r="113" spans="2:7">
      <c r="B113" t="s">
        <v>152</v>
      </c>
      <c r="C113" s="3"/>
      <c r="D113" s="28">
        <v>8</v>
      </c>
      <c r="E113" s="28"/>
      <c r="G113" t="s">
        <v>153</v>
      </c>
    </row>
  </sheetData>
  <mergeCells count="4">
    <mergeCell ref="D29:G29"/>
    <mergeCell ref="B62:G62"/>
    <mergeCell ref="B73:G73"/>
    <mergeCell ref="D100:G100"/>
  </mergeCells>
  <conditionalFormatting sqref="F2:F14 F16:F28 F30:F33 F41:F61 F63:F72 F74:F99 F101:F106">
    <cfRule type="containsBlanks" dxfId="15" priority="16">
      <formula>LEN(TRIM(F2))=0</formula>
    </cfRule>
  </conditionalFormatting>
  <conditionalFormatting sqref="G2:G28">
    <cfRule type="containsText" dxfId="14" priority="15" operator="containsText" text="1">
      <formula>NOT(ISERROR(SEARCH("1",G2)))</formula>
    </cfRule>
  </conditionalFormatting>
  <conditionalFormatting sqref="G9:G14 H12">
    <cfRule type="containsText" dxfId="13" priority="14" operator="containsText" text="1">
      <formula>NOT(ISERROR(SEARCH("1",G9)))</formula>
    </cfRule>
  </conditionalFormatting>
  <conditionalFormatting sqref="G15:G28 G30:G61 G63:G72 G74:G99 G101:G106">
    <cfRule type="containsText" dxfId="12" priority="13" operator="containsText" text="1">
      <formula>NOT(ISERROR(SEARCH("1",G15)))</formula>
    </cfRule>
  </conditionalFormatting>
  <conditionalFormatting sqref="F15">
    <cfRule type="containsBlanks" dxfId="11" priority="12">
      <formula>LEN(TRIM(F15))=0</formula>
    </cfRule>
  </conditionalFormatting>
  <conditionalFormatting sqref="F34:F40">
    <cfRule type="containsBlanks" dxfId="10" priority="11">
      <formula>LEN(TRIM(F34))=0</formula>
    </cfRule>
  </conditionalFormatting>
  <conditionalFormatting sqref="G2:G106">
    <cfRule type="containsText" dxfId="9" priority="10" operator="containsText" text="2">
      <formula>NOT(ISERROR(SEARCH("2",G2)))</formula>
    </cfRule>
    <cfRule type="containsText" dxfId="8" priority="1" operator="containsText" text="3">
      <formula>NOT(ISERROR(SEARCH("3",G2)))</formula>
    </cfRule>
  </conditionalFormatting>
  <conditionalFormatting sqref="G30:G61">
    <cfRule type="containsText" dxfId="7" priority="9" operator="containsText" text="1">
      <formula>NOT(ISERROR(SEARCH("1",G30)))</formula>
    </cfRule>
  </conditionalFormatting>
  <conditionalFormatting sqref="G30:G61">
    <cfRule type="containsText" dxfId="6" priority="8" operator="containsText" text="1">
      <formula>NOT(ISERROR(SEARCH("1",G30)))</formula>
    </cfRule>
  </conditionalFormatting>
  <conditionalFormatting sqref="G63:G72">
    <cfRule type="containsText" dxfId="5" priority="7" operator="containsText" text="1">
      <formula>NOT(ISERROR(SEARCH("1",G63)))</formula>
    </cfRule>
  </conditionalFormatting>
  <conditionalFormatting sqref="G63:G72">
    <cfRule type="containsText" dxfId="4" priority="6" operator="containsText" text="1">
      <formula>NOT(ISERROR(SEARCH("1",G63)))</formula>
    </cfRule>
  </conditionalFormatting>
  <conditionalFormatting sqref="G74:G99">
    <cfRule type="containsText" dxfId="3" priority="5" operator="containsText" text="1">
      <formula>NOT(ISERROR(SEARCH("1",G74)))</formula>
    </cfRule>
  </conditionalFormatting>
  <conditionalFormatting sqref="G74:G99">
    <cfRule type="containsText" dxfId="2" priority="4" operator="containsText" text="1">
      <formula>NOT(ISERROR(SEARCH("1",G74)))</formula>
    </cfRule>
  </conditionalFormatting>
  <conditionalFormatting sqref="G101:G106">
    <cfRule type="containsText" dxfId="1" priority="3" operator="containsText" text="1">
      <formula>NOT(ISERROR(SEARCH("1",G101)))</formula>
    </cfRule>
  </conditionalFormatting>
  <conditionalFormatting sqref="G101:G106">
    <cfRule type="containsText" dxfId="0" priority="2" operator="containsText" text="1">
      <formula>NOT(ISERROR(SEARCH("1",G101)))</formula>
    </cfRule>
  </conditionalFormatting>
  <pageMargins left="0.75" right="0.75" top="1" bottom="1" header="0.5" footer="0.5"/>
  <pageSetup paperSize="9" orientation="portrait" horizontalDpi="4294967292" verticalDpi="429496729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[4]Sheet2!#REF!</xm:f>
          </x14:formula1>
          <xm:sqref>F2:F28 F30:F61 F63:F72 F74:F99 F101:F106</xm:sqref>
        </x14:dataValidation>
      </x14:dataValidations>
    </ex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1"/>
  <sheetViews>
    <sheetView tabSelected="1" workbookViewId="0">
      <selection activeCell="G10" sqref="G10"/>
    </sheetView>
  </sheetViews>
  <sheetFormatPr baseColWidth="10" defaultRowHeight="15" x14ac:dyDescent="0"/>
  <cols>
    <col min="1" max="1" width="4.83203125" customWidth="1"/>
    <col min="2" max="2" width="18.83203125" customWidth="1"/>
    <col min="3" max="3" width="10.83203125" style="3"/>
    <col min="4" max="4" width="28.6640625" style="87" customWidth="1"/>
    <col min="5" max="5" width="13.83203125" customWidth="1"/>
    <col min="7" max="7" width="13.83203125" style="87" customWidth="1"/>
  </cols>
  <sheetData>
    <row r="1" spans="1:8" ht="36">
      <c r="A1" s="16"/>
      <c r="B1" s="16"/>
      <c r="C1" s="19"/>
      <c r="D1" s="18" t="s">
        <v>194</v>
      </c>
      <c r="E1" t="s">
        <v>190</v>
      </c>
      <c r="F1" t="s">
        <v>191</v>
      </c>
      <c r="G1" s="18" t="s">
        <v>164</v>
      </c>
      <c r="H1" t="s">
        <v>191</v>
      </c>
    </row>
    <row r="2" spans="1:8">
      <c r="A2">
        <v>1</v>
      </c>
      <c r="B2" t="s">
        <v>2</v>
      </c>
      <c r="C2" s="3" t="s">
        <v>0</v>
      </c>
      <c r="D2" s="54" t="s">
        <v>4</v>
      </c>
      <c r="E2">
        <v>18</v>
      </c>
      <c r="G2" s="55" t="s">
        <v>4</v>
      </c>
      <c r="H2" t="s">
        <v>193</v>
      </c>
    </row>
    <row r="3" spans="1:8">
      <c r="D3" s="87" t="s">
        <v>5</v>
      </c>
      <c r="E3">
        <v>15</v>
      </c>
      <c r="G3" s="87" t="s">
        <v>5</v>
      </c>
    </row>
    <row r="4" spans="1:8">
      <c r="D4" s="87" t="s">
        <v>6</v>
      </c>
      <c r="E4">
        <v>14</v>
      </c>
      <c r="G4" s="87" t="s">
        <v>6</v>
      </c>
    </row>
    <row r="5" spans="1:8">
      <c r="D5" s="55" t="s">
        <v>7</v>
      </c>
      <c r="E5">
        <v>12</v>
      </c>
      <c r="F5" t="s">
        <v>130</v>
      </c>
      <c r="G5" s="87" t="s">
        <v>7</v>
      </c>
    </row>
    <row r="6" spans="1:8">
      <c r="D6" s="87" t="s">
        <v>8</v>
      </c>
      <c r="E6">
        <v>13</v>
      </c>
      <c r="G6" s="87" t="s">
        <v>8</v>
      </c>
    </row>
    <row r="7" spans="1:8">
      <c r="D7" s="87" t="s">
        <v>9</v>
      </c>
      <c r="E7">
        <v>8</v>
      </c>
      <c r="G7" s="87" t="s">
        <v>9</v>
      </c>
    </row>
    <row r="8" spans="1:8">
      <c r="A8" s="4"/>
      <c r="B8" s="4"/>
      <c r="C8" s="20"/>
      <c r="D8" s="10" t="s">
        <v>10</v>
      </c>
      <c r="E8">
        <v>6</v>
      </c>
      <c r="G8" s="10" t="s">
        <v>10</v>
      </c>
    </row>
    <row r="9" spans="1:8">
      <c r="A9">
        <v>2</v>
      </c>
      <c r="B9" t="s">
        <v>3</v>
      </c>
      <c r="C9" s="3" t="s">
        <v>1</v>
      </c>
      <c r="D9" s="87" t="s">
        <v>4</v>
      </c>
      <c r="E9">
        <v>21</v>
      </c>
      <c r="G9" s="81" t="s">
        <v>4</v>
      </c>
    </row>
    <row r="10" spans="1:8">
      <c r="D10" s="87" t="s">
        <v>5</v>
      </c>
      <c r="E10">
        <v>18</v>
      </c>
      <c r="G10" s="55" t="s">
        <v>5</v>
      </c>
      <c r="H10" t="s">
        <v>130</v>
      </c>
    </row>
    <row r="11" spans="1:8">
      <c r="D11" s="87" t="s">
        <v>6</v>
      </c>
      <c r="E11">
        <v>19</v>
      </c>
      <c r="G11" s="54" t="s">
        <v>6</v>
      </c>
    </row>
    <row r="12" spans="1:8">
      <c r="D12" s="87" t="s">
        <v>7</v>
      </c>
      <c r="E12">
        <v>13</v>
      </c>
      <c r="G12" s="87" t="s">
        <v>7</v>
      </c>
    </row>
    <row r="13" spans="1:8">
      <c r="D13" s="55" t="s">
        <v>8</v>
      </c>
      <c r="E13">
        <v>9</v>
      </c>
      <c r="F13" t="s">
        <v>192</v>
      </c>
      <c r="G13" s="87" t="s">
        <v>8</v>
      </c>
    </row>
    <row r="14" spans="1:8">
      <c r="A14" s="4"/>
      <c r="B14" s="4"/>
      <c r="C14" s="20"/>
      <c r="D14" s="10" t="s">
        <v>9</v>
      </c>
      <c r="E14">
        <v>9</v>
      </c>
      <c r="G14" s="10" t="s">
        <v>9</v>
      </c>
    </row>
    <row r="15" spans="1:8">
      <c r="A15">
        <v>3</v>
      </c>
      <c r="B15" t="s">
        <v>17</v>
      </c>
      <c r="C15" s="3" t="s">
        <v>13</v>
      </c>
      <c r="D15" s="87" t="s">
        <v>4</v>
      </c>
      <c r="E15">
        <v>17</v>
      </c>
      <c r="G15" s="87" t="s">
        <v>4</v>
      </c>
    </row>
    <row r="16" spans="1:8">
      <c r="A16" s="4"/>
      <c r="B16" s="4"/>
      <c r="C16" s="20"/>
      <c r="D16" s="57" t="s">
        <v>5</v>
      </c>
      <c r="E16">
        <v>6</v>
      </c>
      <c r="F16" t="s">
        <v>192</v>
      </c>
      <c r="G16" s="57" t="s">
        <v>5</v>
      </c>
      <c r="H16" t="s">
        <v>192</v>
      </c>
    </row>
    <row r="17" spans="1:8">
      <c r="A17">
        <v>4</v>
      </c>
      <c r="B17" t="s">
        <v>14</v>
      </c>
      <c r="C17" s="3" t="s">
        <v>15</v>
      </c>
      <c r="D17" s="87" t="s">
        <v>4</v>
      </c>
      <c r="E17">
        <v>17</v>
      </c>
      <c r="G17" s="55" t="s">
        <v>4</v>
      </c>
      <c r="H17" t="s">
        <v>192</v>
      </c>
    </row>
    <row r="18" spans="1:8">
      <c r="A18" s="4"/>
      <c r="B18" s="4"/>
      <c r="C18" s="20"/>
      <c r="D18" s="57" t="s">
        <v>5</v>
      </c>
      <c r="E18">
        <v>20</v>
      </c>
      <c r="F18" t="s">
        <v>193</v>
      </c>
      <c r="G18" s="10" t="s">
        <v>5</v>
      </c>
    </row>
    <row r="19" spans="1:8">
      <c r="A19">
        <v>5</v>
      </c>
      <c r="B19" t="s">
        <v>16</v>
      </c>
      <c r="C19" s="3" t="s">
        <v>18</v>
      </c>
      <c r="D19" s="55" t="s">
        <v>4</v>
      </c>
      <c r="E19">
        <v>14</v>
      </c>
      <c r="F19" t="s">
        <v>193</v>
      </c>
      <c r="G19" s="84" t="s">
        <v>4</v>
      </c>
    </row>
    <row r="20" spans="1:8">
      <c r="D20" s="84" t="s">
        <v>5</v>
      </c>
      <c r="E20">
        <v>9</v>
      </c>
      <c r="G20" s="84" t="s">
        <v>5</v>
      </c>
    </row>
    <row r="21" spans="1:8">
      <c r="D21" s="84" t="s">
        <v>6</v>
      </c>
      <c r="E21">
        <v>13</v>
      </c>
      <c r="G21" s="84" t="s">
        <v>6</v>
      </c>
    </row>
    <row r="22" spans="1:8">
      <c r="D22" s="84" t="s">
        <v>7</v>
      </c>
      <c r="E22">
        <v>10</v>
      </c>
      <c r="G22" s="84" t="s">
        <v>7</v>
      </c>
    </row>
    <row r="23" spans="1:8">
      <c r="A23" s="4"/>
      <c r="B23" s="4"/>
      <c r="C23" s="20"/>
      <c r="D23" s="15" t="s">
        <v>8</v>
      </c>
      <c r="E23">
        <v>6</v>
      </c>
      <c r="G23" s="57" t="s">
        <v>8</v>
      </c>
      <c r="H23" t="s">
        <v>192</v>
      </c>
    </row>
    <row r="24" spans="1:8">
      <c r="A24">
        <v>6</v>
      </c>
      <c r="B24" t="s">
        <v>19</v>
      </c>
      <c r="C24" s="3" t="s">
        <v>20</v>
      </c>
      <c r="D24" s="55" t="s">
        <v>4</v>
      </c>
      <c r="E24">
        <v>17</v>
      </c>
      <c r="F24" t="s">
        <v>193</v>
      </c>
      <c r="G24" s="84" t="s">
        <v>4</v>
      </c>
    </row>
    <row r="25" spans="1:8">
      <c r="D25" s="84" t="s">
        <v>5</v>
      </c>
      <c r="E25">
        <v>10</v>
      </c>
      <c r="G25" s="84" t="s">
        <v>5</v>
      </c>
    </row>
    <row r="26" spans="1:8">
      <c r="D26" s="84" t="s">
        <v>6</v>
      </c>
      <c r="E26">
        <v>15</v>
      </c>
      <c r="G26" s="84" t="s">
        <v>6</v>
      </c>
    </row>
    <row r="27" spans="1:8">
      <c r="D27" s="84" t="s">
        <v>7</v>
      </c>
      <c r="E27">
        <v>12</v>
      </c>
      <c r="G27" s="55" t="s">
        <v>7</v>
      </c>
      <c r="H27" t="s">
        <v>130</v>
      </c>
    </row>
    <row r="28" spans="1:8">
      <c r="D28" s="84" t="s">
        <v>8</v>
      </c>
      <c r="E28">
        <v>8</v>
      </c>
      <c r="G28" s="84" t="s">
        <v>8</v>
      </c>
    </row>
    <row r="29" spans="1:8">
      <c r="B29" s="2" t="s">
        <v>39</v>
      </c>
      <c r="D29"/>
      <c r="G29" s="84"/>
    </row>
    <row r="30" spans="1:8">
      <c r="A30">
        <v>7</v>
      </c>
      <c r="B30" t="s">
        <v>23</v>
      </c>
      <c r="C30" s="3" t="s">
        <v>22</v>
      </c>
      <c r="D30" s="55" t="s">
        <v>4</v>
      </c>
      <c r="E30">
        <v>7</v>
      </c>
      <c r="F30" t="s">
        <v>192</v>
      </c>
      <c r="G30" s="55" t="s">
        <v>4</v>
      </c>
      <c r="H30" t="s">
        <v>192</v>
      </c>
    </row>
    <row r="31" spans="1:8">
      <c r="B31" t="s">
        <v>25</v>
      </c>
      <c r="D31" s="84" t="s">
        <v>5</v>
      </c>
      <c r="E31">
        <v>11</v>
      </c>
      <c r="G31" s="54" t="s">
        <v>5</v>
      </c>
    </row>
    <row r="32" spans="1:8">
      <c r="B32" t="s">
        <v>24</v>
      </c>
      <c r="D32" s="84" t="s">
        <v>6</v>
      </c>
      <c r="E32">
        <v>11</v>
      </c>
      <c r="G32" s="54" t="s">
        <v>6</v>
      </c>
    </row>
    <row r="33" spans="1:8">
      <c r="A33" s="4"/>
      <c r="B33" s="4"/>
      <c r="C33" s="20"/>
      <c r="D33" s="15" t="s">
        <v>7</v>
      </c>
      <c r="E33">
        <v>12</v>
      </c>
      <c r="G33" s="68" t="s">
        <v>7</v>
      </c>
    </row>
    <row r="34" spans="1:8">
      <c r="A34">
        <v>8</v>
      </c>
      <c r="B34" t="s">
        <v>23</v>
      </c>
      <c r="C34" s="3" t="s">
        <v>21</v>
      </c>
      <c r="D34" s="87" t="s">
        <v>4</v>
      </c>
      <c r="E34">
        <v>7</v>
      </c>
      <c r="G34" s="87" t="s">
        <v>4</v>
      </c>
    </row>
    <row r="35" spans="1:8">
      <c r="B35" t="s">
        <v>25</v>
      </c>
      <c r="D35" s="55" t="s">
        <v>5</v>
      </c>
      <c r="E35">
        <v>8</v>
      </c>
      <c r="F35" t="s">
        <v>130</v>
      </c>
      <c r="G35" s="87" t="s">
        <v>5</v>
      </c>
    </row>
    <row r="36" spans="1:8">
      <c r="B36" t="s">
        <v>26</v>
      </c>
      <c r="D36" s="87" t="s">
        <v>6</v>
      </c>
      <c r="E36">
        <v>9</v>
      </c>
      <c r="G36" s="87" t="s">
        <v>6</v>
      </c>
    </row>
    <row r="37" spans="1:8">
      <c r="D37" s="87" t="s">
        <v>7</v>
      </c>
      <c r="E37">
        <v>7</v>
      </c>
      <c r="G37" s="55" t="s">
        <v>7</v>
      </c>
      <c r="H37" t="s">
        <v>192</v>
      </c>
    </row>
    <row r="38" spans="1:8">
      <c r="D38" s="87" t="s">
        <v>8</v>
      </c>
      <c r="E38">
        <v>11</v>
      </c>
      <c r="G38" s="87" t="s">
        <v>8</v>
      </c>
    </row>
    <row r="39" spans="1:8">
      <c r="D39" s="87" t="s">
        <v>9</v>
      </c>
      <c r="E39">
        <v>11</v>
      </c>
      <c r="G39" s="87" t="s">
        <v>9</v>
      </c>
    </row>
    <row r="40" spans="1:8">
      <c r="A40" s="4"/>
      <c r="B40" s="4"/>
      <c r="C40" s="20"/>
      <c r="D40" s="10" t="s">
        <v>10</v>
      </c>
      <c r="E40">
        <v>12</v>
      </c>
      <c r="G40" s="10" t="s">
        <v>10</v>
      </c>
    </row>
    <row r="41" spans="1:8">
      <c r="A41">
        <v>9</v>
      </c>
      <c r="B41" t="s">
        <v>23</v>
      </c>
      <c r="C41" s="3" t="s">
        <v>28</v>
      </c>
      <c r="D41" s="87" t="s">
        <v>4</v>
      </c>
      <c r="E41">
        <v>8</v>
      </c>
      <c r="G41" s="87" t="s">
        <v>4</v>
      </c>
    </row>
    <row r="42" spans="1:8">
      <c r="B42" t="s">
        <v>27</v>
      </c>
      <c r="D42" s="55" t="s">
        <v>5</v>
      </c>
      <c r="E42">
        <v>8</v>
      </c>
      <c r="F42" t="s">
        <v>192</v>
      </c>
      <c r="G42" s="55" t="s">
        <v>5</v>
      </c>
      <c r="H42" t="s">
        <v>192</v>
      </c>
    </row>
    <row r="43" spans="1:8">
      <c r="A43" s="4"/>
      <c r="B43" s="4"/>
      <c r="C43" s="20"/>
      <c r="D43" s="10" t="s">
        <v>6</v>
      </c>
      <c r="E43">
        <v>10</v>
      </c>
      <c r="G43" s="68" t="s">
        <v>6</v>
      </c>
    </row>
    <row r="44" spans="1:8">
      <c r="A44">
        <v>10</v>
      </c>
      <c r="B44" t="s">
        <v>23</v>
      </c>
      <c r="C44" s="3" t="s">
        <v>30</v>
      </c>
      <c r="D44" s="87" t="s">
        <v>4</v>
      </c>
      <c r="E44">
        <v>7</v>
      </c>
      <c r="G44" s="81" t="s">
        <v>4</v>
      </c>
    </row>
    <row r="45" spans="1:8">
      <c r="B45" t="s">
        <v>29</v>
      </c>
      <c r="D45" s="55" t="s">
        <v>5</v>
      </c>
      <c r="E45">
        <v>6</v>
      </c>
      <c r="F45" t="s">
        <v>192</v>
      </c>
      <c r="G45" s="87" t="s">
        <v>5</v>
      </c>
    </row>
    <row r="46" spans="1:8">
      <c r="D46" s="87" t="s">
        <v>6</v>
      </c>
      <c r="E46">
        <v>7</v>
      </c>
      <c r="G46" s="54" t="s">
        <v>6</v>
      </c>
    </row>
    <row r="47" spans="1:8">
      <c r="A47" s="4"/>
      <c r="B47" s="4"/>
      <c r="C47" s="20"/>
      <c r="D47" s="10" t="s">
        <v>7</v>
      </c>
      <c r="E47">
        <v>9</v>
      </c>
      <c r="G47" s="68" t="s">
        <v>7</v>
      </c>
    </row>
    <row r="48" spans="1:8">
      <c r="A48">
        <v>11</v>
      </c>
      <c r="B48" t="s">
        <v>31</v>
      </c>
      <c r="C48" s="3" t="s">
        <v>33</v>
      </c>
      <c r="D48" s="55" t="s">
        <v>4</v>
      </c>
      <c r="E48">
        <v>13</v>
      </c>
      <c r="F48" t="s">
        <v>193</v>
      </c>
      <c r="G48" s="54" t="s">
        <v>4</v>
      </c>
    </row>
    <row r="49" spans="1:8">
      <c r="A49" s="4"/>
      <c r="B49" s="4" t="s">
        <v>32</v>
      </c>
      <c r="C49" s="20"/>
      <c r="D49" s="10" t="s">
        <v>5</v>
      </c>
      <c r="E49">
        <v>12</v>
      </c>
      <c r="G49" s="68" t="s">
        <v>5</v>
      </c>
    </row>
    <row r="50" spans="1:8">
      <c r="A50">
        <v>12</v>
      </c>
      <c r="B50" t="s">
        <v>31</v>
      </c>
      <c r="C50" s="3" t="s">
        <v>34</v>
      </c>
      <c r="D50" s="55" t="s">
        <v>4</v>
      </c>
      <c r="E50">
        <v>11</v>
      </c>
      <c r="F50" t="s">
        <v>192</v>
      </c>
      <c r="G50" s="87" t="s">
        <v>4</v>
      </c>
    </row>
    <row r="51" spans="1:8">
      <c r="B51" t="s">
        <v>35</v>
      </c>
      <c r="D51" s="54" t="s">
        <v>5</v>
      </c>
      <c r="E51">
        <v>11</v>
      </c>
      <c r="G51" s="87" t="s">
        <v>5</v>
      </c>
    </row>
    <row r="52" spans="1:8">
      <c r="A52" s="4"/>
      <c r="B52" s="4"/>
      <c r="C52" s="20"/>
      <c r="D52" s="10" t="s">
        <v>6</v>
      </c>
      <c r="E52">
        <v>16</v>
      </c>
      <c r="G52" s="57" t="s">
        <v>6</v>
      </c>
      <c r="H52" t="s">
        <v>193</v>
      </c>
    </row>
    <row r="53" spans="1:8">
      <c r="A53">
        <v>13</v>
      </c>
      <c r="B53" t="s">
        <v>31</v>
      </c>
      <c r="C53" s="3" t="s">
        <v>36</v>
      </c>
      <c r="D53" s="55" t="s">
        <v>4</v>
      </c>
      <c r="E53">
        <v>14</v>
      </c>
      <c r="F53" t="s">
        <v>192</v>
      </c>
      <c r="G53" s="55" t="s">
        <v>4</v>
      </c>
      <c r="H53" t="s">
        <v>192</v>
      </c>
    </row>
    <row r="54" spans="1:8">
      <c r="A54" s="4"/>
      <c r="B54" s="4" t="s">
        <v>27</v>
      </c>
      <c r="C54" s="20"/>
      <c r="D54" s="10" t="s">
        <v>5</v>
      </c>
      <c r="E54">
        <v>16</v>
      </c>
      <c r="G54" s="10" t="s">
        <v>5</v>
      </c>
    </row>
    <row r="55" spans="1:8">
      <c r="A55">
        <v>14</v>
      </c>
      <c r="B55" s="1" t="s">
        <v>31</v>
      </c>
      <c r="C55" s="3" t="s">
        <v>37</v>
      </c>
      <c r="D55" s="54" t="s">
        <v>4</v>
      </c>
      <c r="E55">
        <v>13</v>
      </c>
      <c r="G55" s="54" t="s">
        <v>4</v>
      </c>
    </row>
    <row r="56" spans="1:8">
      <c r="B56" t="s">
        <v>29</v>
      </c>
      <c r="D56" s="55" t="s">
        <v>5</v>
      </c>
      <c r="E56">
        <v>12</v>
      </c>
      <c r="F56" t="s">
        <v>192</v>
      </c>
      <c r="G56" s="54" t="s">
        <v>5</v>
      </c>
    </row>
    <row r="57" spans="1:8">
      <c r="A57" s="4"/>
      <c r="B57" s="4"/>
      <c r="C57" s="20"/>
      <c r="D57" s="10" t="s">
        <v>6</v>
      </c>
      <c r="E57">
        <v>14</v>
      </c>
      <c r="G57" s="10" t="s">
        <v>6</v>
      </c>
    </row>
    <row r="58" spans="1:8">
      <c r="A58">
        <v>15</v>
      </c>
      <c r="B58" t="s">
        <v>38</v>
      </c>
      <c r="D58" s="87" t="s">
        <v>4</v>
      </c>
      <c r="E58">
        <v>4</v>
      </c>
      <c r="G58" s="55" t="s">
        <v>4</v>
      </c>
      <c r="H58" t="s">
        <v>192</v>
      </c>
    </row>
    <row r="59" spans="1:8">
      <c r="D59" s="87" t="s">
        <v>5</v>
      </c>
      <c r="E59">
        <v>5</v>
      </c>
      <c r="G59" s="87" t="s">
        <v>5</v>
      </c>
    </row>
    <row r="60" spans="1:8">
      <c r="D60" s="55" t="s">
        <v>6</v>
      </c>
      <c r="E60">
        <v>5</v>
      </c>
      <c r="F60" t="s">
        <v>193</v>
      </c>
      <c r="G60" s="87" t="s">
        <v>6</v>
      </c>
    </row>
    <row r="61" spans="1:8">
      <c r="D61" s="87" t="s">
        <v>7</v>
      </c>
      <c r="E61">
        <v>4</v>
      </c>
      <c r="G61" s="87" t="s">
        <v>7</v>
      </c>
    </row>
    <row r="62" spans="1:8">
      <c r="C62"/>
      <c r="D62"/>
      <c r="G62" s="85"/>
    </row>
    <row r="63" spans="1:8">
      <c r="A63">
        <v>16</v>
      </c>
      <c r="B63" t="s">
        <v>43</v>
      </c>
      <c r="C63" s="3" t="s">
        <v>42</v>
      </c>
      <c r="D63" s="55" t="s">
        <v>4</v>
      </c>
      <c r="E63">
        <v>9</v>
      </c>
      <c r="F63" t="s">
        <v>192</v>
      </c>
      <c r="G63" s="55" t="s">
        <v>4</v>
      </c>
      <c r="H63" t="s">
        <v>192</v>
      </c>
    </row>
    <row r="64" spans="1:8">
      <c r="A64" s="4"/>
      <c r="B64" s="4" t="s">
        <v>32</v>
      </c>
      <c r="C64" s="20"/>
      <c r="D64" s="10" t="s">
        <v>5</v>
      </c>
      <c r="E64">
        <v>12</v>
      </c>
      <c r="G64" s="10" t="s">
        <v>5</v>
      </c>
    </row>
    <row r="65" spans="1:8">
      <c r="A65">
        <v>17</v>
      </c>
      <c r="B65" t="s">
        <v>43</v>
      </c>
      <c r="C65" s="3" t="s">
        <v>44</v>
      </c>
      <c r="D65" s="55" t="s">
        <v>4</v>
      </c>
      <c r="E65">
        <v>9</v>
      </c>
      <c r="F65" t="s">
        <v>192</v>
      </c>
      <c r="G65" s="55" t="s">
        <v>4</v>
      </c>
      <c r="H65" t="s">
        <v>192</v>
      </c>
    </row>
    <row r="66" spans="1:8">
      <c r="A66" s="4"/>
      <c r="B66" s="4" t="s">
        <v>35</v>
      </c>
      <c r="C66" s="20"/>
      <c r="D66" s="10" t="s">
        <v>5</v>
      </c>
      <c r="E66">
        <v>11</v>
      </c>
      <c r="G66" s="10" t="s">
        <v>5</v>
      </c>
    </row>
    <row r="67" spans="1:8">
      <c r="A67" s="5">
        <v>18</v>
      </c>
      <c r="B67" s="5"/>
      <c r="C67" s="21" t="s">
        <v>45</v>
      </c>
      <c r="D67" s="11" t="s">
        <v>4</v>
      </c>
      <c r="E67">
        <v>10</v>
      </c>
      <c r="G67" s="82" t="s">
        <v>4</v>
      </c>
    </row>
    <row r="68" spans="1:8">
      <c r="A68" s="7">
        <v>19</v>
      </c>
      <c r="B68" s="7"/>
      <c r="C68" s="22" t="s">
        <v>46</v>
      </c>
      <c r="D68" s="12" t="s">
        <v>4</v>
      </c>
      <c r="E68">
        <v>8</v>
      </c>
      <c r="G68" s="65" t="s">
        <v>4</v>
      </c>
    </row>
    <row r="69" spans="1:8">
      <c r="A69" s="6">
        <v>20</v>
      </c>
      <c r="B69" s="6"/>
      <c r="C69" s="23" t="s">
        <v>47</v>
      </c>
      <c r="D69" s="64" t="s">
        <v>4</v>
      </c>
      <c r="E69">
        <v>14</v>
      </c>
      <c r="G69" s="64" t="s">
        <v>4</v>
      </c>
    </row>
    <row r="70" spans="1:8">
      <c r="A70" s="7">
        <v>21</v>
      </c>
      <c r="B70" s="7"/>
      <c r="C70" s="22" t="s">
        <v>48</v>
      </c>
      <c r="D70" s="65" t="s">
        <v>4</v>
      </c>
      <c r="E70">
        <v>14</v>
      </c>
      <c r="G70" s="65" t="s">
        <v>4</v>
      </c>
    </row>
    <row r="71" spans="1:8">
      <c r="A71" s="6">
        <v>22</v>
      </c>
      <c r="B71" s="6"/>
      <c r="C71" s="23" t="s">
        <v>50</v>
      </c>
      <c r="D71" s="13" t="s">
        <v>4</v>
      </c>
      <c r="E71">
        <v>14</v>
      </c>
      <c r="G71" s="13" t="s">
        <v>4</v>
      </c>
    </row>
    <row r="72" spans="1:8">
      <c r="A72" s="7">
        <v>23</v>
      </c>
      <c r="B72" s="7"/>
      <c r="C72" s="22" t="s">
        <v>49</v>
      </c>
      <c r="D72" s="12" t="s">
        <v>4</v>
      </c>
      <c r="E72">
        <v>12</v>
      </c>
      <c r="G72" s="65" t="s">
        <v>4</v>
      </c>
    </row>
    <row r="73" spans="1:8">
      <c r="C73"/>
      <c r="D73"/>
      <c r="G73" s="86"/>
    </row>
    <row r="74" spans="1:8">
      <c r="A74" s="4">
        <v>24</v>
      </c>
      <c r="B74" s="4" t="s">
        <v>23</v>
      </c>
      <c r="C74" s="20" t="s">
        <v>51</v>
      </c>
      <c r="D74" s="10" t="s">
        <v>4</v>
      </c>
      <c r="E74">
        <v>10</v>
      </c>
      <c r="G74" s="57" t="s">
        <v>4</v>
      </c>
    </row>
    <row r="75" spans="1:8">
      <c r="A75">
        <v>25</v>
      </c>
      <c r="B75" t="s">
        <v>23</v>
      </c>
      <c r="C75" s="3" t="s">
        <v>52</v>
      </c>
      <c r="D75" s="87" t="s">
        <v>4</v>
      </c>
      <c r="E75">
        <v>10</v>
      </c>
      <c r="G75" s="55" t="s">
        <v>4</v>
      </c>
      <c r="H75" t="s">
        <v>192</v>
      </c>
    </row>
    <row r="76" spans="1:8">
      <c r="B76" t="s">
        <v>35</v>
      </c>
      <c r="D76" s="55" t="s">
        <v>5</v>
      </c>
      <c r="E76">
        <v>11</v>
      </c>
      <c r="F76" t="s">
        <v>193</v>
      </c>
      <c r="G76" s="87" t="s">
        <v>5</v>
      </c>
    </row>
    <row r="77" spans="1:8">
      <c r="A77" s="4"/>
      <c r="B77" s="4"/>
      <c r="C77" s="20"/>
      <c r="D77" s="10" t="s">
        <v>6</v>
      </c>
      <c r="E77">
        <v>11</v>
      </c>
      <c r="G77" s="10" t="s">
        <v>6</v>
      </c>
    </row>
    <row r="78" spans="1:8">
      <c r="A78" s="7">
        <v>26</v>
      </c>
      <c r="B78" s="8" t="s">
        <v>23</v>
      </c>
      <c r="C78" s="22" t="s">
        <v>59</v>
      </c>
      <c r="D78" s="12" t="s">
        <v>4</v>
      </c>
      <c r="E78">
        <v>10</v>
      </c>
      <c r="G78" s="65" t="s">
        <v>4</v>
      </c>
    </row>
    <row r="79" spans="1:8">
      <c r="A79">
        <v>27</v>
      </c>
      <c r="B79" t="s">
        <v>23</v>
      </c>
      <c r="C79" s="3" t="s">
        <v>53</v>
      </c>
      <c r="D79" s="87" t="s">
        <v>4</v>
      </c>
      <c r="E79">
        <v>10</v>
      </c>
      <c r="G79" s="54" t="s">
        <v>4</v>
      </c>
    </row>
    <row r="80" spans="1:8">
      <c r="A80" s="4"/>
      <c r="B80" s="4" t="s">
        <v>60</v>
      </c>
      <c r="C80" s="20"/>
      <c r="D80" s="10" t="s">
        <v>5</v>
      </c>
      <c r="E80">
        <v>11</v>
      </c>
      <c r="G80" s="57" t="s">
        <v>5</v>
      </c>
      <c r="H80" t="s">
        <v>193</v>
      </c>
    </row>
    <row r="81" spans="1:8">
      <c r="A81">
        <v>28</v>
      </c>
      <c r="B81" t="s">
        <v>31</v>
      </c>
      <c r="C81" s="3" t="s">
        <v>56</v>
      </c>
      <c r="D81" s="87" t="s">
        <v>4</v>
      </c>
      <c r="E81">
        <v>11</v>
      </c>
      <c r="G81" s="87" t="s">
        <v>4</v>
      </c>
    </row>
    <row r="82" spans="1:8">
      <c r="A82" s="4"/>
      <c r="B82" s="4" t="s">
        <v>32</v>
      </c>
      <c r="C82" s="20"/>
      <c r="D82" s="57" t="s">
        <v>5</v>
      </c>
      <c r="E82">
        <v>14</v>
      </c>
      <c r="F82" t="s">
        <v>193</v>
      </c>
      <c r="G82" s="57" t="s">
        <v>5</v>
      </c>
      <c r="H82" t="s">
        <v>193</v>
      </c>
    </row>
    <row r="83" spans="1:8">
      <c r="A83">
        <v>29</v>
      </c>
      <c r="B83" t="s">
        <v>31</v>
      </c>
      <c r="C83" s="3" t="s">
        <v>55</v>
      </c>
      <c r="D83" s="87" t="s">
        <v>4</v>
      </c>
      <c r="E83">
        <v>12</v>
      </c>
      <c r="G83" s="87" t="s">
        <v>4</v>
      </c>
    </row>
    <row r="84" spans="1:8">
      <c r="B84" t="s">
        <v>35</v>
      </c>
      <c r="D84" s="87" t="s">
        <v>5</v>
      </c>
      <c r="E84">
        <v>11</v>
      </c>
      <c r="G84" s="87" t="s">
        <v>5</v>
      </c>
    </row>
    <row r="85" spans="1:8">
      <c r="D85" s="87" t="s">
        <v>6</v>
      </c>
      <c r="E85">
        <v>15</v>
      </c>
      <c r="G85" s="54" t="s">
        <v>6</v>
      </c>
    </row>
    <row r="86" spans="1:8">
      <c r="A86" s="4"/>
      <c r="B86" s="4"/>
      <c r="C86" s="20"/>
      <c r="D86" s="57" t="s">
        <v>7</v>
      </c>
      <c r="E86">
        <v>17</v>
      </c>
      <c r="F86" t="s">
        <v>193</v>
      </c>
      <c r="G86" s="57" t="s">
        <v>7</v>
      </c>
      <c r="H86" t="s">
        <v>193</v>
      </c>
    </row>
    <row r="87" spans="1:8">
      <c r="A87">
        <v>30</v>
      </c>
      <c r="B87" t="s">
        <v>23</v>
      </c>
      <c r="C87" s="3" t="s">
        <v>54</v>
      </c>
      <c r="D87" s="87" t="s">
        <v>4</v>
      </c>
      <c r="E87">
        <v>12</v>
      </c>
      <c r="G87" s="87" t="s">
        <v>4</v>
      </c>
    </row>
    <row r="88" spans="1:8">
      <c r="B88" t="s">
        <v>27</v>
      </c>
      <c r="D88" s="55" t="s">
        <v>5</v>
      </c>
      <c r="E88">
        <v>22</v>
      </c>
      <c r="F88" t="s">
        <v>130</v>
      </c>
      <c r="G88" s="87" t="s">
        <v>5</v>
      </c>
    </row>
    <row r="89" spans="1:8">
      <c r="D89" s="87" t="s">
        <v>6</v>
      </c>
      <c r="E89">
        <v>24</v>
      </c>
      <c r="G89" s="55" t="s">
        <v>6</v>
      </c>
      <c r="H89" t="s">
        <v>130</v>
      </c>
    </row>
    <row r="90" spans="1:8">
      <c r="A90" s="4"/>
      <c r="B90" s="4"/>
      <c r="C90" s="20"/>
      <c r="D90" s="68" t="s">
        <v>7</v>
      </c>
      <c r="E90">
        <v>25</v>
      </c>
      <c r="G90" s="10" t="s">
        <v>7</v>
      </c>
    </row>
    <row r="91" spans="1:8">
      <c r="A91">
        <v>31</v>
      </c>
      <c r="B91" t="s">
        <v>23</v>
      </c>
      <c r="C91" s="3" t="s">
        <v>57</v>
      </c>
      <c r="D91" s="87" t="s">
        <v>4</v>
      </c>
      <c r="E91">
        <v>11</v>
      </c>
      <c r="G91" s="87" t="s">
        <v>4</v>
      </c>
    </row>
    <row r="92" spans="1:8">
      <c r="B92" t="s">
        <v>60</v>
      </c>
      <c r="D92" s="87" t="s">
        <v>5</v>
      </c>
      <c r="E92">
        <v>21</v>
      </c>
      <c r="G92" s="54" t="s">
        <v>5</v>
      </c>
    </row>
    <row r="93" spans="1:8">
      <c r="D93" s="87" t="s">
        <v>6</v>
      </c>
      <c r="E93">
        <v>23</v>
      </c>
      <c r="G93" s="54" t="s">
        <v>6</v>
      </c>
    </row>
    <row r="94" spans="1:8">
      <c r="D94" s="87" t="s">
        <v>7</v>
      </c>
      <c r="E94">
        <v>22</v>
      </c>
      <c r="G94" s="55" t="s">
        <v>7</v>
      </c>
      <c r="H94" t="s">
        <v>130</v>
      </c>
    </row>
    <row r="95" spans="1:8">
      <c r="A95" s="4"/>
      <c r="B95" s="4"/>
      <c r="C95" s="20"/>
      <c r="D95" s="10" t="s">
        <v>8</v>
      </c>
      <c r="E95">
        <v>20</v>
      </c>
      <c r="G95" s="10" t="s">
        <v>8</v>
      </c>
    </row>
    <row r="96" spans="1:8">
      <c r="A96">
        <v>32</v>
      </c>
      <c r="B96" t="s">
        <v>38</v>
      </c>
      <c r="C96" s="3" t="s">
        <v>58</v>
      </c>
      <c r="D96" s="87" t="s">
        <v>4</v>
      </c>
      <c r="E96">
        <v>4</v>
      </c>
      <c r="G96" s="87" t="s">
        <v>4</v>
      </c>
    </row>
    <row r="97" spans="1:8">
      <c r="D97" s="87" t="s">
        <v>5</v>
      </c>
      <c r="E97">
        <v>5</v>
      </c>
      <c r="G97" s="54" t="s">
        <v>5</v>
      </c>
    </row>
    <row r="98" spans="1:8">
      <c r="D98" s="55" t="s">
        <v>6</v>
      </c>
      <c r="E98">
        <v>5</v>
      </c>
      <c r="F98" t="s">
        <v>193</v>
      </c>
      <c r="G98" s="54" t="s">
        <v>6</v>
      </c>
    </row>
    <row r="99" spans="1:8">
      <c r="D99" s="87" t="s">
        <v>7</v>
      </c>
      <c r="E99">
        <v>4</v>
      </c>
      <c r="G99" s="87" t="s">
        <v>7</v>
      </c>
    </row>
    <row r="100" spans="1:8">
      <c r="B100" s="2" t="s">
        <v>61</v>
      </c>
      <c r="D100"/>
    </row>
    <row r="101" spans="1:8">
      <c r="A101">
        <v>33</v>
      </c>
      <c r="B101" t="s">
        <v>63</v>
      </c>
      <c r="C101" s="3" t="s">
        <v>62</v>
      </c>
      <c r="D101" s="55" t="s">
        <v>4</v>
      </c>
      <c r="E101">
        <v>11</v>
      </c>
      <c r="F101" t="s">
        <v>192</v>
      </c>
      <c r="G101" s="55" t="s">
        <v>4</v>
      </c>
      <c r="H101" t="s">
        <v>192</v>
      </c>
    </row>
    <row r="102" spans="1:8">
      <c r="D102" s="87" t="s">
        <v>5</v>
      </c>
      <c r="E102">
        <v>12</v>
      </c>
      <c r="G102" s="87" t="s">
        <v>5</v>
      </c>
    </row>
    <row r="103" spans="1:8">
      <c r="A103" s="4"/>
      <c r="B103" s="4"/>
      <c r="C103" s="20"/>
      <c r="D103" s="10" t="s">
        <v>6</v>
      </c>
      <c r="E103">
        <v>12</v>
      </c>
      <c r="G103" s="10" t="s">
        <v>6</v>
      </c>
    </row>
    <row r="104" spans="1:8">
      <c r="A104">
        <v>34</v>
      </c>
      <c r="B104" t="s">
        <v>43</v>
      </c>
      <c r="C104" s="3" t="s">
        <v>64</v>
      </c>
      <c r="D104" s="87" t="s">
        <v>4</v>
      </c>
      <c r="E104">
        <v>9</v>
      </c>
      <c r="G104" s="54" t="s">
        <v>4</v>
      </c>
    </row>
    <row r="105" spans="1:8">
      <c r="B105" t="s">
        <v>25</v>
      </c>
      <c r="D105" s="55" t="s">
        <v>5</v>
      </c>
      <c r="E105">
        <v>8</v>
      </c>
      <c r="F105" t="s">
        <v>192</v>
      </c>
      <c r="G105" s="55" t="s">
        <v>5</v>
      </c>
      <c r="H105" t="s">
        <v>192</v>
      </c>
    </row>
    <row r="106" spans="1:8">
      <c r="A106" s="4"/>
      <c r="B106" s="4"/>
      <c r="C106" s="20"/>
      <c r="D106" s="10" t="s">
        <v>6</v>
      </c>
      <c r="E106">
        <v>13</v>
      </c>
      <c r="G106" s="68" t="s">
        <v>6</v>
      </c>
    </row>
    <row r="107" spans="1:8">
      <c r="D107" s="87" t="s">
        <v>143</v>
      </c>
    </row>
    <row r="108" spans="1:8">
      <c r="C108" s="87"/>
    </row>
    <row r="109" spans="1:8">
      <c r="C109" s="87"/>
      <c r="E109" t="s">
        <v>193</v>
      </c>
      <c r="F109">
        <f>COUNTIF(F2:F106,"l")</f>
        <v>9</v>
      </c>
      <c r="H109">
        <f>COUNTIF(H2:H106,"l")</f>
        <v>5</v>
      </c>
    </row>
    <row r="110" spans="1:8">
      <c r="C110" s="87"/>
      <c r="E110" t="s">
        <v>192</v>
      </c>
      <c r="F110">
        <f>COUNTIF(F2:F106,"s")</f>
        <v>12</v>
      </c>
      <c r="H110">
        <f>COUNTIF(H2:H106,"s")</f>
        <v>13</v>
      </c>
    </row>
    <row r="111" spans="1:8">
      <c r="C111" s="87"/>
      <c r="E111" t="s">
        <v>130</v>
      </c>
      <c r="F111">
        <f>COUNTIF(F2:F106,"n")</f>
        <v>3</v>
      </c>
      <c r="H111">
        <f>COUNTIF(H2:H106,"n")</f>
        <v>4</v>
      </c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Main</vt:lpstr>
      <vt:lpstr>Sheet2</vt:lpstr>
      <vt:lpstr>MergedExperts</vt:lpstr>
      <vt:lpstr>sentenceLength</vt:lpstr>
    </vt:vector>
  </TitlesOfParts>
  <Company>UCT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 Keet</dc:creator>
  <cp:lastModifiedBy>Maria Keet</cp:lastModifiedBy>
  <dcterms:created xsi:type="dcterms:W3CDTF">2017-03-01T11:07:54Z</dcterms:created>
  <dcterms:modified xsi:type="dcterms:W3CDTF">2017-09-10T19:34:19Z</dcterms:modified>
</cp:coreProperties>
</file>